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Index" sheetId="1" r:id="rId1"/>
    <sheet name="WP4357" sheetId="2" r:id="rId2"/>
    <sheet name="WP4860" sheetId="3" r:id="rId3"/>
    <sheet name="Discs" sheetId="4" r:id="rId4"/>
    <sheet name="Springs" sheetId="5" r:id="rId5"/>
    <sheet name="Weight" sheetId="6" r:id="rId6"/>
    <sheet name="Valving" sheetId="7" r:id="rId7"/>
    <sheet name="Shims" sheetId="8" r:id="rId8"/>
    <sheet name="ShimPDF" sheetId="9" r:id="rId9"/>
    <sheet name="Husa" sheetId="10" r:id="rId10"/>
    <sheet name="Calcs" sheetId="11" r:id="rId11"/>
    <sheet name="Graph" sheetId="12" r:id="rId12"/>
    <sheet name="Bearings" sheetId="13" r:id="rId13"/>
  </sheets>
  <definedNames>
    <definedName name="_xlnm.Print_Area" localSheetId="11">'Graph'!$B$2:$M$126</definedName>
    <definedName name="_xlnm.Print_Area" localSheetId="7">'Shims'!$B$3:$N$102</definedName>
    <definedName name="_xlnm.Print_Area" localSheetId="6">'Valving'!$B$2:$W$102</definedName>
    <definedName name="_xlnm.Print_Titles" localSheetId="6">'Valving'!$2:$3</definedName>
    <definedName name="_xlnm.Print_Titles" localSheetId="1">'WP4357'!$11:$13</definedName>
    <definedName name="_xlnm.Print_Area" localSheetId="2">'WP4860'!$B$2:$O$188</definedName>
    <definedName name="_xlnm.Print_Titles" localSheetId="2">'WP4860'!$10:$12</definedName>
    <definedName name="Excel_BuiltIn_Print_Area_10_1">'Valving'!$B$2:$W$103</definedName>
    <definedName name="Excel_BuiltIn_Print_Area_10_1_1">'Valving'!$B$2:$O$103</definedName>
    <definedName name="Excel_BuiltIn_Print_Area_10_1_1_1">'Valving'!$B$2:$N$102</definedName>
    <definedName name="Excel_BuiltIn_Print_Area_11_1">'Shims'!$B$3:$N$54</definedName>
    <definedName name="Excel_BuiltIn_Print_Area_14_1">'Graph'!$B$2:$M$83</definedName>
    <definedName name="Excel_BuiltIn_Print_Area_14_1_1">('Graph'!$B$2,'Graph'!$F$1)</definedName>
    <definedName name="Excel_BuiltIn_Print_Titles_10_1">'Valving'!$A$2:$IU$3</definedName>
  </definedNames>
  <calcPr fullCalcOnLoad="1"/>
</workbook>
</file>

<file path=xl/sharedStrings.xml><?xml version="1.0" encoding="utf-8"?>
<sst xmlns="http://schemas.openxmlformats.org/spreadsheetml/2006/main" count="4362" uniqueCount="1282">
  <si>
    <t>Index</t>
  </si>
  <si>
    <t>Page</t>
  </si>
  <si>
    <t>Description</t>
  </si>
  <si>
    <t>WP4357</t>
  </si>
  <si>
    <t>WP 4357 Year Model Parts Information</t>
  </si>
  <si>
    <t>WP4860</t>
  </si>
  <si>
    <t>WP 4860 Year Model Parts Information</t>
  </si>
  <si>
    <t>Discs</t>
  </si>
  <si>
    <t>KTM Disc Specs (From metalgear.com.au)</t>
  </si>
  <si>
    <t>Springs</t>
  </si>
  <si>
    <t>Available Spring Information – 4375 &amp; 4860</t>
  </si>
  <si>
    <t>Weight</t>
  </si>
  <si>
    <t>Machine Weight Comparison – GS / GS YZ / GS WP</t>
  </si>
  <si>
    <t>Valving</t>
  </si>
  <si>
    <t>Valving Calculations Page – 640Adv / 640Adv Mod / GS</t>
  </si>
  <si>
    <t>Shims</t>
  </si>
  <si>
    <t>KTM Shim Part Numbers – Alpha &amp; Numeric</t>
  </si>
  <si>
    <t>Husa</t>
  </si>
  <si>
    <t>Husaberg Valving from (Husaberg.org)</t>
  </si>
  <si>
    <t>Calcs</t>
  </si>
  <si>
    <t>Machine Weight vs Fork &amp; Spring Comparison</t>
  </si>
  <si>
    <t>Graph</t>
  </si>
  <si>
    <t>Graph of Spring Rate Calculations Page</t>
  </si>
  <si>
    <t>Bearings</t>
  </si>
  <si>
    <t>General Bearing Information Table</t>
  </si>
  <si>
    <t>See Notes below</t>
  </si>
  <si>
    <t>The valving page calculates shim stack sizes, float etc more accurately than</t>
  </si>
  <si>
    <t>conventional measurement, there are columns for your valving experiments</t>
  </si>
  <si>
    <t>The calcs and graph compares damper fork spring rates to cartridge forks</t>
  </si>
  <si>
    <t>and machine weights to give an understanding of the differences</t>
  </si>
  <si>
    <t>WP 4357</t>
  </si>
  <si>
    <t>Part No's extracted from spare parts manuals</t>
  </si>
  <si>
    <t>S=Standard</t>
  </si>
  <si>
    <t>X=Option / As Required</t>
  </si>
  <si>
    <t>E=Enduro</t>
  </si>
  <si>
    <t>SM=SuperMotard</t>
  </si>
  <si>
    <t>Models with 4357MXMA Forks</t>
  </si>
  <si>
    <t>2000 to 2002 - 250, 300, 380 SX, MX, EX</t>
  </si>
  <si>
    <t>2000 to 2002 – 400/520 (4860 optional in 2002)</t>
  </si>
  <si>
    <t>2000 to 2005 – 620/625 SX</t>
  </si>
  <si>
    <t>2000 to 2005 – 640 Enduro</t>
  </si>
  <si>
    <t>Dia</t>
  </si>
  <si>
    <t>Part No</t>
  </si>
  <si>
    <t>Qty</t>
  </si>
  <si>
    <t>Cost</t>
  </si>
  <si>
    <t>Wire</t>
  </si>
  <si>
    <t>Rate</t>
  </si>
  <si>
    <t>Length</t>
  </si>
  <si>
    <t>250-380</t>
  </si>
  <si>
    <t>400/520</t>
  </si>
  <si>
    <t>620/625</t>
  </si>
  <si>
    <t>640LC4</t>
  </si>
  <si>
    <t>No</t>
  </si>
  <si>
    <t>Nov 09</t>
  </si>
  <si>
    <t>Nov09</t>
  </si>
  <si>
    <t>SX/MX</t>
  </si>
  <si>
    <t>SX</t>
  </si>
  <si>
    <t>Enduro</t>
  </si>
  <si>
    <t>US</t>
  </si>
  <si>
    <t>Aus</t>
  </si>
  <si>
    <t>mm</t>
  </si>
  <si>
    <t>n/mm</t>
  </si>
  <si>
    <t>2000-02</t>
  </si>
  <si>
    <t>2000-05</t>
  </si>
  <si>
    <t>Front Suspension Travel</t>
  </si>
  <si>
    <t>Front Disc</t>
  </si>
  <si>
    <t>38</t>
  </si>
  <si>
    <t>503.01.038.000</t>
  </si>
  <si>
    <t>Handlebar Clamp D=22mm</t>
  </si>
  <si>
    <t>Fits all SX/EX/MX</t>
  </si>
  <si>
    <t>590.01.038.200</t>
  </si>
  <si>
    <t>Handlebar Clamp D=28mm</t>
  </si>
  <si>
    <t>39</t>
  </si>
  <si>
    <t>590.01.039.000</t>
  </si>
  <si>
    <t>Handlebar Support D=22mm</t>
  </si>
  <si>
    <t>590.01.039.100</t>
  </si>
  <si>
    <t>Handlebar Support D=28mm</t>
  </si>
  <si>
    <t>34</t>
  </si>
  <si>
    <t>584.01.034.318</t>
  </si>
  <si>
    <t>Top Triple Clamp x=18,d=54</t>
  </si>
  <si>
    <t>S</t>
  </si>
  <si>
    <t>590.01.234.020</t>
  </si>
  <si>
    <t>Top Triple Clamp x=20,d=54</t>
  </si>
  <si>
    <t>new P/N all models</t>
  </si>
  <si>
    <t>86</t>
  </si>
  <si>
    <t>542.01.086.000</t>
  </si>
  <si>
    <t>Steering Head Cover</t>
  </si>
  <si>
    <t>All models 2000-10</t>
  </si>
  <si>
    <t>84</t>
  </si>
  <si>
    <t>546.01.184.000</t>
  </si>
  <si>
    <t>Steering Head Gasket – Top</t>
  </si>
  <si>
    <t>33</t>
  </si>
  <si>
    <t>548.01.033.200</t>
  </si>
  <si>
    <t>Fork Tube  L=244 EXC</t>
  </si>
  <si>
    <t>was 501.01.033.200</t>
  </si>
  <si>
    <t>82</t>
  </si>
  <si>
    <t>546.01.084.200</t>
  </si>
  <si>
    <t>O-Ring Support w sealing lip</t>
  </si>
  <si>
    <t>was 546.01.084.100</t>
  </si>
  <si>
    <t>32</t>
  </si>
  <si>
    <t>590.01.132.220</t>
  </si>
  <si>
    <t>Bot Triple Clamp x=20,d=54</t>
  </si>
  <si>
    <t>was 590.01.132.020</t>
  </si>
  <si>
    <t>584.01.032.118</t>
  </si>
  <si>
    <t>Bot Triple Clamp x=18,d=57</t>
  </si>
  <si>
    <t>Parts Breakdown for item 4 below</t>
  </si>
  <si>
    <t>1</t>
  </si>
  <si>
    <t>4860.0020s</t>
  </si>
  <si>
    <t>Screw Cap m51x1.5</t>
  </si>
  <si>
    <t>2</t>
  </si>
  <si>
    <t>4860.0016</t>
  </si>
  <si>
    <t>O-Ring 48x2</t>
  </si>
  <si>
    <t>3</t>
  </si>
  <si>
    <t>4860.0018</t>
  </si>
  <si>
    <t>Knob Rebound Adjuster</t>
  </si>
  <si>
    <t>5</t>
  </si>
  <si>
    <t>4054.0603</t>
  </si>
  <si>
    <t>Steel Ball D=3mm</t>
  </si>
  <si>
    <t>6</t>
  </si>
  <si>
    <t>4860.0028</t>
  </si>
  <si>
    <t>Spring D=2.9 L=7.9</t>
  </si>
  <si>
    <t>7</t>
  </si>
  <si>
    <t>4860.0044</t>
  </si>
  <si>
    <t>O-Ring 6x1.5</t>
  </si>
  <si>
    <t>8</t>
  </si>
  <si>
    <t>4860.0058</t>
  </si>
  <si>
    <t>Vent Screw m4x6</t>
  </si>
  <si>
    <t>9</t>
  </si>
  <si>
    <t>4860.0009</t>
  </si>
  <si>
    <t>O-Ring 3.7x1.6</t>
  </si>
  <si>
    <t>10</t>
  </si>
  <si>
    <t>4860.0043</t>
  </si>
  <si>
    <t>O-Ring 12x1.5</t>
  </si>
  <si>
    <t>11</t>
  </si>
  <si>
    <t>4860.0019</t>
  </si>
  <si>
    <t>Holder Adj Tube D=4mm</t>
  </si>
  <si>
    <t>95</t>
  </si>
  <si>
    <t>4860.0074s</t>
  </si>
  <si>
    <t>Preload Adjuster</t>
  </si>
  <si>
    <t>Price is for a pair</t>
  </si>
  <si>
    <t>X</t>
  </si>
  <si>
    <t>4860.0075s</t>
  </si>
  <si>
    <t>Preload Adjuster m51x1.5</t>
  </si>
  <si>
    <t>X / ?</t>
  </si>
  <si>
    <t>4</t>
  </si>
  <si>
    <t>4860.0020s1</t>
  </si>
  <si>
    <t>37</t>
  </si>
  <si>
    <t>4860.0036</t>
  </si>
  <si>
    <t>Spacer 42x26.5x2.5</t>
  </si>
  <si>
    <t>X / S</t>
  </si>
  <si>
    <t>S 03-05</t>
  </si>
  <si>
    <t>4860.0037</t>
  </si>
  <si>
    <t>Spacer 42x26.5x5</t>
  </si>
  <si>
    <t>4860.0038</t>
  </si>
  <si>
    <t>Spacer 42x26.5x10</t>
  </si>
  <si>
    <t>S-04/05</t>
  </si>
  <si>
    <t>4860.0039</t>
  </si>
  <si>
    <t>Spacer 42x26.5x1.5</t>
  </si>
  <si>
    <t>now 4860.0053</t>
  </si>
  <si>
    <t>S–01</t>
  </si>
  <si>
    <t>S-01</t>
  </si>
  <si>
    <t>4860.0053</t>
  </si>
  <si>
    <t>was 4860.0039</t>
  </si>
  <si>
    <t>S–02</t>
  </si>
  <si>
    <t>S-05</t>
  </si>
  <si>
    <t>30</t>
  </si>
  <si>
    <t>4860.0014</t>
  </si>
  <si>
    <t>Adjust Tube L=512mm</t>
  </si>
  <si>
    <t>4860.0094</t>
  </si>
  <si>
    <t>Adjust Tube L=492mm</t>
  </si>
  <si>
    <t>SM</t>
  </si>
  <si>
    <t>4860.0003</t>
  </si>
  <si>
    <t>Needle Rebound</t>
  </si>
  <si>
    <t>4860.0150</t>
  </si>
  <si>
    <t>S 02</t>
  </si>
  <si>
    <t>S-02</t>
  </si>
  <si>
    <t>4860.0189</t>
  </si>
  <si>
    <t>4860.0046</t>
  </si>
  <si>
    <t>O-Ring 3x1.5</t>
  </si>
  <si>
    <t>35</t>
  </si>
  <si>
    <t>4860.0033</t>
  </si>
  <si>
    <t>Spring Rebound Needle</t>
  </si>
  <si>
    <t>24</t>
  </si>
  <si>
    <t>4357.0142S1</t>
  </si>
  <si>
    <t>Hydr Stop D=27.5 CPL05</t>
  </si>
  <si>
    <t>31</t>
  </si>
  <si>
    <t>4860.0093</t>
  </si>
  <si>
    <t>Piston Rod D=14m 11x1</t>
  </si>
  <si>
    <t>4860.0023</t>
  </si>
  <si>
    <t>S 01-02</t>
  </si>
  <si>
    <t>S 01-03</t>
  </si>
  <si>
    <t>4860.0250</t>
  </si>
  <si>
    <t>S-04</t>
  </si>
  <si>
    <t>4860.0408</t>
  </si>
  <si>
    <t>9501.0010s</t>
  </si>
  <si>
    <t>Spring</t>
  </si>
  <si>
    <t>9501.0001s</t>
  </si>
  <si>
    <t>9501.0002s</t>
  </si>
  <si>
    <t>9501.0003s</t>
  </si>
  <si>
    <t>S 02-05</t>
  </si>
  <si>
    <t>9501.0004s</t>
  </si>
  <si>
    <t>9501.0012s</t>
  </si>
  <si>
    <t>9501.0022s</t>
  </si>
  <si>
    <t>4357.0131</t>
  </si>
  <si>
    <t>Interm Ring 26,2x38,5x3</t>
  </si>
  <si>
    <t>42</t>
  </si>
  <si>
    <t>4860.0132s</t>
  </si>
  <si>
    <t>Screw Sleeve m29,3x1</t>
  </si>
  <si>
    <t>4860.0200s</t>
  </si>
  <si>
    <t>43</t>
  </si>
  <si>
    <t>4681.0651</t>
  </si>
  <si>
    <t>DU Bush 14x16x12</t>
  </si>
  <si>
    <t>??</t>
  </si>
  <si>
    <t>4860.0239</t>
  </si>
  <si>
    <t>O-Ring 8x1.25</t>
  </si>
  <si>
    <t>44</t>
  </si>
  <si>
    <t>4860.0015</t>
  </si>
  <si>
    <t>Rebound Spring D=14.6</t>
  </si>
  <si>
    <t>S01-SM</t>
  </si>
  <si>
    <t>4860.0178</t>
  </si>
  <si>
    <t>4860.0192</t>
  </si>
  <si>
    <t>Rebound Spring D=15</t>
  </si>
  <si>
    <t>S -03</t>
  </si>
  <si>
    <t>4860.0403</t>
  </si>
  <si>
    <t>Rebound Spring D=15 C12</t>
  </si>
  <si>
    <t>S 04-05</t>
  </si>
  <si>
    <t>45</t>
  </si>
  <si>
    <t>4860.0025</t>
  </si>
  <si>
    <t>Tap Rebound</t>
  </si>
  <si>
    <t>4860.0151</t>
  </si>
  <si>
    <t>4860.0203</t>
  </si>
  <si>
    <t>Tap Rebound D=3</t>
  </si>
  <si>
    <t>47</t>
  </si>
  <si>
    <t>4860.0059</t>
  </si>
  <si>
    <t>Spring Check Valve D=0.25</t>
  </si>
  <si>
    <t>3548.0377</t>
  </si>
  <si>
    <t>Spring Check Valve D=0.5</t>
  </si>
  <si>
    <t>49</t>
  </si>
  <si>
    <t>4054.1408</t>
  </si>
  <si>
    <t>Shim 6x8.0x0.3</t>
  </si>
  <si>
    <t>4054.1414</t>
  </si>
  <si>
    <t>Shim 6x8.0x0.1</t>
  </si>
  <si>
    <t>4054.1416</t>
  </si>
  <si>
    <t>X–02</t>
  </si>
  <si>
    <t>4357.0120</t>
  </si>
  <si>
    <t>Shim 8x18x0.1</t>
  </si>
  <si>
    <t>S-03/05</t>
  </si>
  <si>
    <t>4860.0062</t>
  </si>
  <si>
    <t>Check Valve 8x24x0.1</t>
  </si>
  <si>
    <t>4860.0068</t>
  </si>
  <si>
    <t>Check Valve 8x18x0.1</t>
  </si>
  <si>
    <t>4860.0215</t>
  </si>
  <si>
    <t>Check Valve 8x20x0.1</t>
  </si>
  <si>
    <t>4860.0216</t>
  </si>
  <si>
    <t>Check Valve 8x22x0.1</t>
  </si>
  <si>
    <t>52</t>
  </si>
  <si>
    <t>4860.0042</t>
  </si>
  <si>
    <t>Piston Rebound D=27.7</t>
  </si>
  <si>
    <t>51</t>
  </si>
  <si>
    <t>4860.0060</t>
  </si>
  <si>
    <t>Piston Ring 5x1x84</t>
  </si>
  <si>
    <t>50</t>
  </si>
  <si>
    <t>Shims as required</t>
  </si>
  <si>
    <t>See Shim List below</t>
  </si>
  <si>
    <t>55</t>
  </si>
  <si>
    <t>4054.0486</t>
  </si>
  <si>
    <t>Nut Rebound m6x0.5</t>
  </si>
  <si>
    <t>12</t>
  </si>
  <si>
    <t>4357.0125</t>
  </si>
  <si>
    <t>Outer Tube D=54/57</t>
  </si>
  <si>
    <t>4357.0211</t>
  </si>
  <si>
    <t>13</t>
  </si>
  <si>
    <t>4357.0099</t>
  </si>
  <si>
    <t>Guiding Ring D=53mm</t>
  </si>
  <si>
    <t>15</t>
  </si>
  <si>
    <t>4357.0019</t>
  </si>
  <si>
    <t>DU-Bush 43x47x20</t>
  </si>
  <si>
    <t>2001-2 Models</t>
  </si>
  <si>
    <t>4357.0204</t>
  </si>
  <si>
    <t>DU-Bush 43x47x12 Daido</t>
  </si>
  <si>
    <t>2003 onwards</t>
  </si>
  <si>
    <t>16</t>
  </si>
  <si>
    <t>4357.0092</t>
  </si>
  <si>
    <t>Support Ring 45x52.5x1.5</t>
  </si>
  <si>
    <t>17</t>
  </si>
  <si>
    <t>4357.0140</t>
  </si>
  <si>
    <t>Oil Seal Ring 43x53.15x9.5</t>
  </si>
  <si>
    <t>now 4357.201</t>
  </si>
  <si>
    <t>4357.0201</t>
  </si>
  <si>
    <t>Oil Seal Ring 43x52.9x9.5</t>
  </si>
  <si>
    <t>18</t>
  </si>
  <si>
    <t>4357.0008</t>
  </si>
  <si>
    <t>Lock Washer SB53</t>
  </si>
  <si>
    <t>19</t>
  </si>
  <si>
    <t>4357.0094</t>
  </si>
  <si>
    <t>Dust Stripper 43mm</t>
  </si>
  <si>
    <t>now 4357.202</t>
  </si>
  <si>
    <t>4357.0202</t>
  </si>
  <si>
    <t>Dust Stripper 43x53.4x11.8</t>
  </si>
  <si>
    <t>22</t>
  </si>
  <si>
    <t>4357.0020</t>
  </si>
  <si>
    <t>DU-Bush 43.8x43x20</t>
  </si>
  <si>
    <t>4357.0203</t>
  </si>
  <si>
    <t>DU-Bush 42x44x20</t>
  </si>
  <si>
    <t>23</t>
  </si>
  <si>
    <t>4357.0145</t>
  </si>
  <si>
    <t>Inner Tube D=43mm</t>
  </si>
  <si>
    <t>4357.0221</t>
  </si>
  <si>
    <t>58</t>
  </si>
  <si>
    <t>4860.0081</t>
  </si>
  <si>
    <t>Tube 29.3x1x390 D=8.5</t>
  </si>
  <si>
    <t>4860.0140</t>
  </si>
  <si>
    <t>Tube 29.3x1x385 ALU</t>
  </si>
  <si>
    <t>59</t>
  </si>
  <si>
    <t>4357.0023</t>
  </si>
  <si>
    <t>O-Ring 41x2</t>
  </si>
  <si>
    <t>60</t>
  </si>
  <si>
    <t>4357.0124</t>
  </si>
  <si>
    <t>Axle Clamp L/S 260 M8 00</t>
  </si>
  <si>
    <t>4357.0124s</t>
  </si>
  <si>
    <t>Axle Clamp L/S 04</t>
  </si>
  <si>
    <t>4357.0207s</t>
  </si>
  <si>
    <t>61</t>
  </si>
  <si>
    <t>4357.0123</t>
  </si>
  <si>
    <t>Axle Clamp R/S 260 M8 00</t>
  </si>
  <si>
    <t>now 4357.0123s</t>
  </si>
  <si>
    <t>4357.0123s</t>
  </si>
  <si>
    <t>Axle Clamp R/S 04</t>
  </si>
  <si>
    <t>62</t>
  </si>
  <si>
    <t>0015.080253</t>
  </si>
  <si>
    <t>HH Collar Screw 8x25</t>
  </si>
  <si>
    <t>5060.0061</t>
  </si>
  <si>
    <t>HH Collar Screw 8x30</t>
  </si>
  <si>
    <t>now 0015080303</t>
  </si>
  <si>
    <t>S-03</t>
  </si>
  <si>
    <t>63</t>
  </si>
  <si>
    <t>4054.1241</t>
  </si>
  <si>
    <t>Check Valve Nut 6x0.5</t>
  </si>
  <si>
    <t>4860.0163</t>
  </si>
  <si>
    <t>Check Valve Nut 6x0.5 D=2</t>
  </si>
  <si>
    <t>64</t>
  </si>
  <si>
    <t>4054.1278</t>
  </si>
  <si>
    <t>4860.0202</t>
  </si>
  <si>
    <t>70</t>
  </si>
  <si>
    <t>4860.0061</t>
  </si>
  <si>
    <t>Check Valve 8x24x0.4</t>
  </si>
  <si>
    <t>Shim 6x8x0.3</t>
  </si>
  <si>
    <t>71</t>
  </si>
  <si>
    <t>4860.0047</t>
  </si>
  <si>
    <t>Piston Compression D=27.9</t>
  </si>
  <si>
    <t>72</t>
  </si>
  <si>
    <t>4861.1499</t>
  </si>
  <si>
    <t>O-Ring 21x2</t>
  </si>
  <si>
    <t>69</t>
  </si>
  <si>
    <t>4860.0027s</t>
  </si>
  <si>
    <t>Tap Compression</t>
  </si>
  <si>
    <t>S 00/01</t>
  </si>
  <si>
    <t>4860.0152s</t>
  </si>
  <si>
    <t>Tap Compression  D=35mm</t>
  </si>
  <si>
    <t>4860.0152s1</t>
  </si>
  <si>
    <t>4860.0141</t>
  </si>
  <si>
    <t>Rubber Cap</t>
  </si>
  <si>
    <t>S02-05</t>
  </si>
  <si>
    <t>99</t>
  </si>
  <si>
    <t>R510</t>
  </si>
  <si>
    <t>Repair Kit 4357 MXMA</t>
  </si>
  <si>
    <t>Fits</t>
  </si>
  <si>
    <t>Parts Breakdown for item 69 Above</t>
  </si>
  <si>
    <t>81</t>
  </si>
  <si>
    <t>4860.0004</t>
  </si>
  <si>
    <t>Copper Washer 29.5x33.5x1</t>
  </si>
  <si>
    <t>73</t>
  </si>
  <si>
    <t>3548.0320</t>
  </si>
  <si>
    <t>O-Ring 24x2</t>
  </si>
  <si>
    <t>74</t>
  </si>
  <si>
    <t>4860.0027</t>
  </si>
  <si>
    <t>now 4860.0586 @07</t>
  </si>
  <si>
    <t>4860.0152</t>
  </si>
  <si>
    <t>75</t>
  </si>
  <si>
    <t>4860.0035</t>
  </si>
  <si>
    <t>Needle Compression m10x1</t>
  </si>
  <si>
    <t>4860.0153</t>
  </si>
  <si>
    <t>4860.0190</t>
  </si>
  <si>
    <t>80</t>
  </si>
  <si>
    <t>4860.0034</t>
  </si>
  <si>
    <t>Compression Adj Screw</t>
  </si>
  <si>
    <t>76</t>
  </si>
  <si>
    <t>4860.0049</t>
  </si>
  <si>
    <t>O-Ring 8x2</t>
  </si>
  <si>
    <t>79</t>
  </si>
  <si>
    <t>4860.0051</t>
  </si>
  <si>
    <t>Lock Washer RB12</t>
  </si>
  <si>
    <t>Notes</t>
  </si>
  <si>
    <t>Items 4 &amp; 69 – New combined part No's for compression &amp; rebound adjusters shown as individual parts on early diagrams</t>
  </si>
  <si>
    <t>The number of spacers at top of forks (item 36/37) vary between year models adjusting preload &amp; spring length variations</t>
  </si>
  <si>
    <t>Discrepancies between diagrams for Item 42 – Screw Sleeve, it has a bush &amp; some diagrams split the bush to a separate item 43</t>
  </si>
  <si>
    <t>Item 43 - O-Ring 8x1.25 – shown on some diagrams not all – unsure if needed or is a diagram error</t>
  </si>
  <si>
    <t>640LC Super Motard 03 onwards moved to WP4860 Forks – Enduro parts lists show both 4357 &amp; 4860 2003-06 online 4860 only</t>
  </si>
  <si>
    <t>KTM have different prices for “universal” 4357 &amp; 4860 forks &amp; prices can be lower ordering under the generic part number</t>
  </si>
  <si>
    <t>Available Shim List</t>
  </si>
  <si>
    <t>4054.1417</t>
  </si>
  <si>
    <t>Shim 6x8.5x0.1</t>
  </si>
  <si>
    <t>4054.0425</t>
  </si>
  <si>
    <t>Shim 6x8.5x0.2</t>
  </si>
  <si>
    <t>4054.0418</t>
  </si>
  <si>
    <t>Shim 6x9.0x0.1</t>
  </si>
  <si>
    <t>4054.0426</t>
  </si>
  <si>
    <t>Shim 6x9.0x0.2</t>
  </si>
  <si>
    <t>4054.0449</t>
  </si>
  <si>
    <t>Shim 6x9x0.3</t>
  </si>
  <si>
    <t>4054.0419</t>
  </si>
  <si>
    <t>Shim 6x9.5x0.1</t>
  </si>
  <si>
    <t>4054.0423</t>
  </si>
  <si>
    <t>Shim 6x9.5x0.15</t>
  </si>
  <si>
    <t>4054.0427</t>
  </si>
  <si>
    <t>Shim 6x9.5x0.2</t>
  </si>
  <si>
    <t>Also 4054.0470</t>
  </si>
  <si>
    <t>4054.045</t>
  </si>
  <si>
    <t>Shim 6x9.5x0.3</t>
  </si>
  <si>
    <t>Was 4054.0450</t>
  </si>
  <si>
    <t>4054.1404</t>
  </si>
  <si>
    <t>Shim 6x10x0.1</t>
  </si>
  <si>
    <t>4054.1405</t>
  </si>
  <si>
    <t>Shim 6x10x0.15</t>
  </si>
  <si>
    <t>4054.1403</t>
  </si>
  <si>
    <t>Shim 6x10x0.2</t>
  </si>
  <si>
    <t>4860.0217</t>
  </si>
  <si>
    <t>Shim 6x10x0.25</t>
  </si>
  <si>
    <t>4054.0447</t>
  </si>
  <si>
    <t>Shim 6x10x0.3</t>
  </si>
  <si>
    <t>4054.1383</t>
  </si>
  <si>
    <t>Shim 6x11x0.1</t>
  </si>
  <si>
    <t>4860.0323</t>
  </si>
  <si>
    <t>4054.1406</t>
  </si>
  <si>
    <t>Shim 6x11x0.15</t>
  </si>
  <si>
    <t>4860.0324</t>
  </si>
  <si>
    <t>4054.1402</t>
  </si>
  <si>
    <t>Shim 6x11x0.2</t>
  </si>
  <si>
    <t>4054.0417</t>
  </si>
  <si>
    <t>Shim 6x11x0.25</t>
  </si>
  <si>
    <t>4054.1391</t>
  </si>
  <si>
    <t>Shim 6x11x0.3</t>
  </si>
  <si>
    <t>4054.0400</t>
  </si>
  <si>
    <t>Shim 6x12x0.1</t>
  </si>
  <si>
    <t>4054.0404</t>
  </si>
  <si>
    <t>Shim 6x12x0.15</t>
  </si>
  <si>
    <t>4054.0408</t>
  </si>
  <si>
    <t>Shim 6x12x0.2</t>
  </si>
  <si>
    <t>4054.0412</t>
  </si>
  <si>
    <t>Shim 6x12x0.25</t>
  </si>
  <si>
    <t>4054.1393</t>
  </si>
  <si>
    <t>Shim 6x12x0.3</t>
  </si>
  <si>
    <t>4860.0325</t>
  </si>
  <si>
    <t>Shim 6x13x0.1</t>
  </si>
  <si>
    <t>4860.0326</t>
  </si>
  <si>
    <t>Shim 6x13x0.15</t>
  </si>
  <si>
    <t>x</t>
  </si>
  <si>
    <t>4054.0401</t>
  </si>
  <si>
    <t>Shim 6x14x0.1</t>
  </si>
  <si>
    <t>4054.0405</t>
  </si>
  <si>
    <t>Shim 6x14x0.15</t>
  </si>
  <si>
    <t>4054.0409</t>
  </si>
  <si>
    <t>Shim 6x14x0.2</t>
  </si>
  <si>
    <t>4054.0413</t>
  </si>
  <si>
    <t>Shim 6x14x0.25</t>
  </si>
  <si>
    <t>4860.0327</t>
  </si>
  <si>
    <t>Shim 6x15x0.1</t>
  </si>
  <si>
    <t>4860.0328</t>
  </si>
  <si>
    <t>Shim 6x15x0.15</t>
  </si>
  <si>
    <t>4054.0402</t>
  </si>
  <si>
    <t>Shim 6x16x0.1</t>
  </si>
  <si>
    <t>4054.0406</t>
  </si>
  <si>
    <t>Shim 6x16x0.15</t>
  </si>
  <si>
    <t>4054.0410</t>
  </si>
  <si>
    <t>Shim 6x16x0.2</t>
  </si>
  <si>
    <t>4054.0414</t>
  </si>
  <si>
    <t>Shim 6x16x0.25</t>
  </si>
  <si>
    <t>4860.0329</t>
  </si>
  <si>
    <t>Shim 6x17x0.1</t>
  </si>
  <si>
    <t>4860.0330</t>
  </si>
  <si>
    <t>Shim 6x17x0.15</t>
  </si>
  <si>
    <t>4054.0403</t>
  </si>
  <si>
    <t>Shim 6x18x0.1</t>
  </si>
  <si>
    <t>4054.0407</t>
  </si>
  <si>
    <t>Shim 6x18x0.15</t>
  </si>
  <si>
    <t>4054.0411</t>
  </si>
  <si>
    <t>Shim 6x18x0.2</t>
  </si>
  <si>
    <t>4054.0415</t>
  </si>
  <si>
    <t>Shim 6x18x0.25</t>
  </si>
  <si>
    <t>4054.0494</t>
  </si>
  <si>
    <t>Shim 6x18x0.4</t>
  </si>
  <si>
    <t>4860.0331</t>
  </si>
  <si>
    <t>Shim 6x19x0.1</t>
  </si>
  <si>
    <t>4860.0065</t>
  </si>
  <si>
    <t>Shim 6x20x0.1</t>
  </si>
  <si>
    <t>4860.0069</t>
  </si>
  <si>
    <t>Shim 6x20x0.15</t>
  </si>
  <si>
    <t>4860.0095</t>
  </si>
  <si>
    <t>Shim 6x20x0.2</t>
  </si>
  <si>
    <t>4860.0096</t>
  </si>
  <si>
    <t>Shim 6x20x0.25</t>
  </si>
  <si>
    <t>4860.0332</t>
  </si>
  <si>
    <t>Shim 6x21x0.1</t>
  </si>
  <si>
    <t>4860.0064</t>
  </si>
  <si>
    <t>Shim 6x22x0.1</t>
  </si>
  <si>
    <t>4860.0097</t>
  </si>
  <si>
    <t>Shim 6x22x0.15</t>
  </si>
  <si>
    <t>4860.0098</t>
  </si>
  <si>
    <t>Shim 6x22x0.2</t>
  </si>
  <si>
    <t>4860.0099</t>
  </si>
  <si>
    <t>Shim 6x22x0.25</t>
  </si>
  <si>
    <t>4860.0333</t>
  </si>
  <si>
    <t>Shim 6x23x0.1</t>
  </si>
  <si>
    <t>4860.0063</t>
  </si>
  <si>
    <t>Shim 6x24x0.1</t>
  </si>
  <si>
    <t>4860.0100</t>
  </si>
  <si>
    <t>Shim 6x24x0.15</t>
  </si>
  <si>
    <t>4860.0101</t>
  </si>
  <si>
    <t>Shim 6x24x0.2</t>
  </si>
  <si>
    <t>4860.0102</t>
  </si>
  <si>
    <t>Shim 6x24x0.25</t>
  </si>
  <si>
    <t>4054.0774</t>
  </si>
  <si>
    <t>Shim 6x18x0.1 Delta</t>
  </si>
  <si>
    <t>4860.0139</t>
  </si>
  <si>
    <t>Shim 6x22x0.1 Delta</t>
  </si>
  <si>
    <t>Was 4860.0067</t>
  </si>
  <si>
    <t>4860.0116</t>
  </si>
  <si>
    <t>Shim 6x24x0.1 Delta</t>
  </si>
  <si>
    <t>Was 4860.0066</t>
  </si>
  <si>
    <t>4860.0480</t>
  </si>
  <si>
    <t xml:space="preserve">Shim 8x10x0.20 </t>
  </si>
  <si>
    <t>4860.0357</t>
  </si>
  <si>
    <t xml:space="preserve">Check Valve 8x11x0.1 </t>
  </si>
  <si>
    <t>4860.0346</t>
  </si>
  <si>
    <t xml:space="preserve">Shim 8x11x0.2 </t>
  </si>
  <si>
    <t>4860.0352</t>
  </si>
  <si>
    <t>Check Valve 8x11x0.2</t>
  </si>
  <si>
    <t>4860.0351</t>
  </si>
  <si>
    <t>Check Valve 8x12x0.1</t>
  </si>
  <si>
    <t>4860.0213</t>
  </si>
  <si>
    <t xml:space="preserve">Shim 8x14x0.10 </t>
  </si>
  <si>
    <t>4860.0385</t>
  </si>
  <si>
    <t>Shim 8x14x0.25</t>
  </si>
  <si>
    <t>4860.0214</t>
  </si>
  <si>
    <t>Shim 8x16x0.1</t>
  </si>
  <si>
    <t>4860.0350</t>
  </si>
  <si>
    <t>Check Valve 8x16x0.15</t>
  </si>
  <si>
    <t>4860.0555</t>
  </si>
  <si>
    <t xml:space="preserve">Shim 8x16x0.20 </t>
  </si>
  <si>
    <t xml:space="preserve">Check Valve 8x18x0.1 </t>
  </si>
  <si>
    <t>4054.0477</t>
  </si>
  <si>
    <t xml:space="preserve">Shim 8x18x0.4 </t>
  </si>
  <si>
    <t>4860.0384</t>
  </si>
  <si>
    <t>Check Valve 8x22x0.3</t>
  </si>
  <si>
    <t xml:space="preserve">Check Valve 8x24x0.4 </t>
  </si>
  <si>
    <t>4860.0212</t>
  </si>
  <si>
    <t>Pressure Ring 20x16.25x0.20</t>
  </si>
  <si>
    <t>From 4860</t>
  </si>
  <si>
    <t>Consumable Parts</t>
  </si>
  <si>
    <t>Source</t>
  </si>
  <si>
    <t>O-Rings</t>
  </si>
  <si>
    <t>Protech</t>
  </si>
  <si>
    <t>FluidS</t>
  </si>
  <si>
    <t>T4B</t>
  </si>
  <si>
    <t>KTM</t>
  </si>
  <si>
    <t>Fork Cap</t>
  </si>
  <si>
    <t>Damper</t>
  </si>
  <si>
    <t>was 4357.0140</t>
  </si>
  <si>
    <t>was 4357.0094</t>
  </si>
  <si>
    <t>Compression Valve</t>
  </si>
  <si>
    <t>Total</t>
  </si>
  <si>
    <t>WP 4860</t>
  </si>
  <si>
    <t>Part No's  extracted from spare parts manuals</t>
  </si>
  <si>
    <t>Models with 4860MXMA Forks</t>
  </si>
  <si>
    <t>2003 onwards - 250, 300, 380 SX, MX, EX</t>
  </si>
  <si>
    <t>2003 onwards – 450/525</t>
  </si>
  <si>
    <t>2001 to 2005 – 640 Adventure</t>
  </si>
  <si>
    <t>2003 onwards – 950 &amp; 990 Adventure</t>
  </si>
  <si>
    <t>400-520</t>
  </si>
  <si>
    <t>450/525</t>
  </si>
  <si>
    <t>SX/EX</t>
  </si>
  <si>
    <t>Adv</t>
  </si>
  <si>
    <t>Adv/S</t>
  </si>
  <si>
    <t>A, E, S</t>
  </si>
  <si>
    <t>2003-4</t>
  </si>
  <si>
    <t>2001-5</t>
  </si>
  <si>
    <t>2003-5</t>
  </si>
  <si>
    <t>Suspension Travel</t>
  </si>
  <si>
    <t>270/275</t>
  </si>
  <si>
    <t>230/265</t>
  </si>
  <si>
    <t>215 ?</t>
  </si>
  <si>
    <t>05–210</t>
  </si>
  <si>
    <t>590.01.034.120</t>
  </si>
  <si>
    <t>Top Triple x=20 d=54 SX</t>
  </si>
  <si>
    <t>same as 4357 forks</t>
  </si>
  <si>
    <t>584.01.034.218</t>
  </si>
  <si>
    <t>Top Triple x=18 d=54 Adv</t>
  </si>
  <si>
    <t>S 01/2</t>
  </si>
  <si>
    <t>S 03-5</t>
  </si>
  <si>
    <t>600.01.034.018</t>
  </si>
  <si>
    <t>Top Triple x=18 d=54</t>
  </si>
  <si>
    <t>501.01.034.100</t>
  </si>
  <si>
    <t>Fork Tube '91</t>
  </si>
  <si>
    <t>501.01.033.100</t>
  </si>
  <si>
    <t>600.01.033.000</t>
  </si>
  <si>
    <t>Fork Tube LC8 Adv '03</t>
  </si>
  <si>
    <t>?</t>
  </si>
  <si>
    <t>582.01.032.018</t>
  </si>
  <si>
    <t>Bot Triple x=18 d=60 Adv</t>
  </si>
  <si>
    <t>582.01.032.118</t>
  </si>
  <si>
    <t>S 03</t>
  </si>
  <si>
    <t>600.01.032.018</t>
  </si>
  <si>
    <t>Bot Triple x=18 d=60</t>
  </si>
  <si>
    <t>590.01.132.120</t>
  </si>
  <si>
    <t>Bot Triple x=20 d=60 SX</t>
  </si>
  <si>
    <t>was 590.01.032.120</t>
  </si>
  <si>
    <t>Parts Breakdown for item 4  below</t>
  </si>
  <si>
    <t>4860.020s</t>
  </si>
  <si>
    <t>85</t>
  </si>
  <si>
    <t>PreLoad Adjuster</t>
  </si>
  <si>
    <t>Screw Cap 51x1.5</t>
  </si>
  <si>
    <t>MX/EX</t>
  </si>
  <si>
    <t>Adv S</t>
  </si>
  <si>
    <t>Was 4860.0039</t>
  </si>
  <si>
    <t>Adjustment Tube</t>
  </si>
  <si>
    <t>S 01</t>
  </si>
  <si>
    <t>4860.0092</t>
  </si>
  <si>
    <t>S 02-5</t>
  </si>
  <si>
    <t>4860.0225</t>
  </si>
  <si>
    <t>S 03/4</t>
  </si>
  <si>
    <t>4860.0426</t>
  </si>
  <si>
    <t>Adjustment Tube – 05</t>
  </si>
  <si>
    <t>S 05</t>
  </si>
  <si>
    <t>4860.0011s</t>
  </si>
  <si>
    <t>Hydr Stop D=32.4</t>
  </si>
  <si>
    <t>4860.0155s</t>
  </si>
  <si>
    <t>Hydr Stop D=31.8</t>
  </si>
  <si>
    <t>4860.0241s</t>
  </si>
  <si>
    <t>Hydr Stop D=31.9 CPL05</t>
  </si>
  <si>
    <t>S 03-4</t>
  </si>
  <si>
    <t>4860.0342s</t>
  </si>
  <si>
    <t>4860.0380s</t>
  </si>
  <si>
    <t>Piston Rod D=14 m11x1</t>
  </si>
  <si>
    <t>4860.0251</t>
  </si>
  <si>
    <t>4860.0253</t>
  </si>
  <si>
    <t>S 04</t>
  </si>
  <si>
    <t>4860.0254</t>
  </si>
  <si>
    <t>4860.0315</t>
  </si>
  <si>
    <t>4860.0412</t>
  </si>
  <si>
    <t>4860.0425</t>
  </si>
  <si>
    <t>9141.0006s</t>
  </si>
  <si>
    <t>S 02-4</t>
  </si>
  <si>
    <t>9141.0008</t>
  </si>
  <si>
    <t>9141.0011s</t>
  </si>
  <si>
    <t>9141.0012s</t>
  </si>
  <si>
    <t>9141.0013s</t>
  </si>
  <si>
    <t>9141.0014s</t>
  </si>
  <si>
    <t>9141.0015s</t>
  </si>
  <si>
    <t>9141.0016s</t>
  </si>
  <si>
    <t>9141.0017s</t>
  </si>
  <si>
    <t>9141.0019s</t>
  </si>
  <si>
    <t>9141.0020s</t>
  </si>
  <si>
    <t>S-07</t>
  </si>
  <si>
    <t>9141.0040s</t>
  </si>
  <si>
    <t>9141.0045s</t>
  </si>
  <si>
    <t>S-06</t>
  </si>
  <si>
    <t>4860.0113</t>
  </si>
  <si>
    <t>Washer 32x42x2.5</t>
  </si>
  <si>
    <t>4860.0021</t>
  </si>
  <si>
    <t>Interm Ring 26,2x43x3</t>
  </si>
  <si>
    <t>4357.0132s</t>
  </si>
  <si>
    <t>4860.0196s</t>
  </si>
  <si>
    <t>4860.0383s</t>
  </si>
  <si>
    <t>???</t>
  </si>
  <si>
    <t>Rebound Spring D=15x11</t>
  </si>
  <si>
    <t>4860.0261</t>
  </si>
  <si>
    <t>Rebound Spring 34.5x15x11</t>
  </si>
  <si>
    <t>Spring Check Valve D=0,5</t>
  </si>
  <si>
    <t>See Shim List Below</t>
  </si>
  <si>
    <t>Check Valves as required</t>
  </si>
  <si>
    <t>4860.0201</t>
  </si>
  <si>
    <t>Piston Rebound B=11.2</t>
  </si>
  <si>
    <t>4860.0001</t>
  </si>
  <si>
    <t>Outer Tube D=54/60</t>
  </si>
  <si>
    <t>4860.0244</t>
  </si>
  <si>
    <t xml:space="preserve">S 03 </t>
  </si>
  <si>
    <t>4860.0268</t>
  </si>
  <si>
    <t>S 04-5</t>
  </si>
  <si>
    <t>4860.0336</t>
  </si>
  <si>
    <t>4860.0422</t>
  </si>
  <si>
    <t>Outer Tube D=54/60 – 05</t>
  </si>
  <si>
    <t>S -5</t>
  </si>
  <si>
    <t>Guiding Ring D=58mm</t>
  </si>
  <si>
    <t>20</t>
  </si>
  <si>
    <t>Guiding Ring 48x51x12</t>
  </si>
  <si>
    <t>4860.0236</t>
  </si>
  <si>
    <t>14</t>
  </si>
  <si>
    <t>4860.0245</t>
  </si>
  <si>
    <t>Spacer 50.95x0.85x161.5</t>
  </si>
  <si>
    <t>4860.0007</t>
  </si>
  <si>
    <t>DU-Bush 48x52x12</t>
  </si>
  <si>
    <t>4860.0205</t>
  </si>
  <si>
    <t>4860.0013</t>
  </si>
  <si>
    <t>Support Ring 50x57.6x1.5</t>
  </si>
  <si>
    <t>4860.0057</t>
  </si>
  <si>
    <t>Oil Seal Ring 48x57.7x9.5</t>
  </si>
  <si>
    <t>4860.0185</t>
  </si>
  <si>
    <t>Oil Seal Ring 48x57.6x9.5</t>
  </si>
  <si>
    <t>4860.0344</t>
  </si>
  <si>
    <t>Oil Seal Ring 48x57.8x9.5</t>
  </si>
  <si>
    <t>4860.0347</t>
  </si>
  <si>
    <t>4860.0399</t>
  </si>
  <si>
    <t>4860.0437</t>
  </si>
  <si>
    <t>4860.0070</t>
  </si>
  <si>
    <t>Lock Washer SB58</t>
  </si>
  <si>
    <t>4860.0040</t>
  </si>
  <si>
    <t>Dust Stripper D=48</t>
  </si>
  <si>
    <t>Now 4860 00400</t>
  </si>
  <si>
    <t>4860.0159</t>
  </si>
  <si>
    <t>4860.0186</t>
  </si>
  <si>
    <t>4860.0345</t>
  </si>
  <si>
    <t>Now 4860 0348</t>
  </si>
  <si>
    <t>4860.04</t>
  </si>
  <si>
    <t>Dust Stripr D=48 58.4x11.8</t>
  </si>
  <si>
    <t>4860.0008</t>
  </si>
  <si>
    <t>DU-Bush 47x49x20</t>
  </si>
  <si>
    <t>Now 4860 0428</t>
  </si>
  <si>
    <t>4860.0204</t>
  </si>
  <si>
    <t>4860.0002</t>
  </si>
  <si>
    <t>Inner Tube D=48mm</t>
  </si>
  <si>
    <t>4860.0240</t>
  </si>
  <si>
    <t>4860.0417</t>
  </si>
  <si>
    <t>4860.0226</t>
  </si>
  <si>
    <t>Tube 28x29.3x1 ALU</t>
  </si>
  <si>
    <t>Tube 29.3x1  D=8.5mm</t>
  </si>
  <si>
    <t>4860.0048</t>
  </si>
  <si>
    <t>O-Ring 46x2</t>
  </si>
  <si>
    <t>4357.0159</t>
  </si>
  <si>
    <t>Axle Clamp L/S Rallye 2000</t>
  </si>
  <si>
    <t>4860.0184</t>
  </si>
  <si>
    <t>Axle Clamp L/S Adv 02</t>
  </si>
  <si>
    <t>S 02/3</t>
  </si>
  <si>
    <t>4860.0207s</t>
  </si>
  <si>
    <t>Axle Clamp L/S D=30</t>
  </si>
  <si>
    <t>4860.0237s</t>
  </si>
  <si>
    <t>Axle Clamp L/S '04</t>
  </si>
  <si>
    <t>4860.0435s</t>
  </si>
  <si>
    <t>Axle Clamp L/S '05</t>
  </si>
  <si>
    <t>4357.0158</t>
  </si>
  <si>
    <t>Axle Clamp R/S Rallye 2000</t>
  </si>
  <si>
    <t>4860.0005</t>
  </si>
  <si>
    <t>Axle Clamp R/S Adv 02</t>
  </si>
  <si>
    <t>4860.0208s</t>
  </si>
  <si>
    <t>Axle Clamp R/S D=34</t>
  </si>
  <si>
    <t>4860.0238s</t>
  </si>
  <si>
    <t>Axle Clamp R/S '04</t>
  </si>
  <si>
    <t>4860.0436s</t>
  </si>
  <si>
    <t>Axle Clamp R/S '05</t>
  </si>
  <si>
    <t>0015.080303</t>
  </si>
  <si>
    <t>Spring Check Valve D=0.7</t>
  </si>
  <si>
    <t>R140.07</t>
  </si>
  <si>
    <t>Repair Kit 4360 MXMA</t>
  </si>
  <si>
    <t>Now 4860.0586</t>
  </si>
  <si>
    <t>Bottom Fork Yoke 590.01.132.120 (20mm offset) used across all SX/EX/MX models 2003 – 2008 for 4860 forks</t>
  </si>
  <si>
    <t>640LC4 Adv – Spring spacers vary between year models with different spring lengths &amp; preload</t>
  </si>
  <si>
    <t>Compression &amp; Rebound valves – The “S” suffix means complete unit – uncertain of what components</t>
  </si>
  <si>
    <t>KTM Front Disc &amp; Brake Pad Information</t>
  </si>
  <si>
    <t>MetalGear Part No's</t>
  </si>
  <si>
    <t>Disc Information</t>
  </si>
  <si>
    <t>PAD Size</t>
  </si>
  <si>
    <t>Model</t>
  </si>
  <si>
    <t>Year</t>
  </si>
  <si>
    <t>Disc</t>
  </si>
  <si>
    <t>Pad</t>
  </si>
  <si>
    <t>OD Ø</t>
  </si>
  <si>
    <t>ID Ø</t>
  </si>
  <si>
    <t>BHC</t>
  </si>
  <si>
    <t>No of</t>
  </si>
  <si>
    <t>BH Ø</t>
  </si>
  <si>
    <t>TH</t>
  </si>
  <si>
    <t>minTH</t>
  </si>
  <si>
    <t>Offset</t>
  </si>
  <si>
    <t>Width</t>
  </si>
  <si>
    <t>Depth</t>
  </si>
  <si>
    <t>LHS</t>
  </si>
  <si>
    <t>RHS</t>
  </si>
  <si>
    <t>Type</t>
  </si>
  <si>
    <t>BH</t>
  </si>
  <si>
    <t>400 EXC</t>
  </si>
  <si>
    <t>2000-3</t>
  </si>
  <si>
    <t>20.031W</t>
  </si>
  <si>
    <t>N/A</t>
  </si>
  <si>
    <t>30.048</t>
  </si>
  <si>
    <t>Solid</t>
  </si>
  <si>
    <t>450 EX/SX</t>
  </si>
  <si>
    <t>2004-6</t>
  </si>
  <si>
    <t>20.0377W</t>
  </si>
  <si>
    <t>520 EX/SX</t>
  </si>
  <si>
    <t>2000-1</t>
  </si>
  <si>
    <t>525 EX/SX</t>
  </si>
  <si>
    <t>2004-5</t>
  </si>
  <si>
    <t>620SC</t>
  </si>
  <si>
    <t>1996-02</t>
  </si>
  <si>
    <t>20.357</t>
  </si>
  <si>
    <t>620SC-SM</t>
  </si>
  <si>
    <t>2000-2</t>
  </si>
  <si>
    <t>21.063</t>
  </si>
  <si>
    <t>Floating</t>
  </si>
  <si>
    <t>625SC</t>
  </si>
  <si>
    <t>20.031</t>
  </si>
  <si>
    <t>625 SXC</t>
  </si>
  <si>
    <t>2003</t>
  </si>
  <si>
    <t>2004</t>
  </si>
  <si>
    <t>2005-6</t>
  </si>
  <si>
    <t>640LC4Adv</t>
  </si>
  <si>
    <t>98-2000</t>
  </si>
  <si>
    <t>2001-2</t>
  </si>
  <si>
    <t>320</t>
  </si>
  <si>
    <t>2003-7</t>
  </si>
  <si>
    <t>20.384</t>
  </si>
  <si>
    <t>20.385</t>
  </si>
  <si>
    <t>690 Enduro &amp; R</t>
  </si>
  <si>
    <t>2008-9</t>
  </si>
  <si>
    <t>30.362</t>
  </si>
  <si>
    <t>690 SMR/SMC</t>
  </si>
  <si>
    <t>2007-9</t>
  </si>
  <si>
    <t>30.183</t>
  </si>
  <si>
    <t>950 Adv &amp; S</t>
  </si>
  <si>
    <t>30.052</t>
  </si>
  <si>
    <t>108.9</t>
  </si>
  <si>
    <t>41.3</t>
  </si>
  <si>
    <t>990 Adv</t>
  </si>
  <si>
    <t>2006-9</t>
  </si>
  <si>
    <t>21.086</t>
  </si>
  <si>
    <t>300</t>
  </si>
  <si>
    <t>BMW F650</t>
  </si>
  <si>
    <t>2000-7</t>
  </si>
  <si>
    <t>20.223</t>
  </si>
  <si>
    <t>KTM Front Disc Caliper &amp; Wheel Information – from online Fiche &amp; Parts Diagrams</t>
  </si>
  <si>
    <t>Price</t>
  </si>
  <si>
    <t>4357 20mm Axle &amp; Hub Information – Listed in assembly order R to L</t>
  </si>
  <si>
    <t>503.09.081.200</t>
  </si>
  <si>
    <t>Axle Front USD43 2001 185mm</t>
  </si>
  <si>
    <t>125-525 SX &amp; LC4 2001-2 + 625 SX to 2005</t>
  </si>
  <si>
    <t>503.09.012.000</t>
  </si>
  <si>
    <t>Spacer Bushing 2000 20x26x27.8</t>
  </si>
  <si>
    <t>0760.263770</t>
  </si>
  <si>
    <t>Shaft Seal Ring 26x37x7 ASL</t>
  </si>
  <si>
    <t>625.069047</t>
  </si>
  <si>
    <t>Groove Ball Bearing 6904 2RSRC3</t>
  </si>
  <si>
    <t>503.09.010.044</t>
  </si>
  <si>
    <t>Front Hub CPL SX 00</t>
  </si>
  <si>
    <t>125-525 SX 2001-2 + 625 SX to 2005 – No speedo pickup</t>
  </si>
  <si>
    <t>503.09.010.144</t>
  </si>
  <si>
    <t>125-525 EX/MX + LC4 2001-2 – Speedo Pickup</t>
  </si>
  <si>
    <t>503.09.082.100</t>
  </si>
  <si>
    <t>Axle Nut Front m16X1.5 ws=27</t>
  </si>
  <si>
    <t>0015.080353</t>
  </si>
  <si>
    <t>Collar Screw Caliper 8x35</t>
  </si>
  <si>
    <t>All models 2001 to 2010 – 0015.080350 is an alternative with “lock”</t>
  </si>
  <si>
    <t>584.13.015.144</t>
  </si>
  <si>
    <t>Brake Caliper Front LS CPL – 300</t>
  </si>
  <si>
    <t>2001-5 LC4 28mm Piston  Includes Support Bracket</t>
  </si>
  <si>
    <t>584.13.015.244</t>
  </si>
  <si>
    <t>Brake Caliper Front LS CPL – 320</t>
  </si>
  <si>
    <t>2001-2 LC4 28mm Piston  Includes Support Bracket</t>
  </si>
  <si>
    <t>4357 &amp; 4860 30mm Axle &amp; Hub Information – Listed in assembly order R to L</t>
  </si>
  <si>
    <t>600.13.049.000</t>
  </si>
  <si>
    <t>Brake Caliper Support Front RS</t>
  </si>
  <si>
    <t>640Adv 04 &amp; 950/990 – 2003 to 2006 – Replaced by 601.13.049.000</t>
  </si>
  <si>
    <t>600.13.016.000</t>
  </si>
  <si>
    <t>Brake Caliper Fr CPL RS 03 – 30/32</t>
  </si>
  <si>
    <t>640Adv 04 &amp; 950/990 – 2003 to 2006 – Replaced by 601.13.016.000</t>
  </si>
  <si>
    <t>600.09.081.000</t>
  </si>
  <si>
    <t>Wheel Spindle Front 2003</t>
  </si>
  <si>
    <t>640 &amp; 950/990 – 2003 to 2008</t>
  </si>
  <si>
    <t>600.09.013.000</t>
  </si>
  <si>
    <t>Spacer Bushing RS 2003</t>
  </si>
  <si>
    <t>600.09.010.044</t>
  </si>
  <si>
    <t>Front Hub CPL  03 (Dual Disc)</t>
  </si>
  <si>
    <t>600.09.012.000</t>
  </si>
  <si>
    <t>Spacer Bushing LS 2003</t>
  </si>
  <si>
    <t>21</t>
  </si>
  <si>
    <t>600.09.082.000</t>
  </si>
  <si>
    <t>Collar Screw Front Axle 03</t>
  </si>
  <si>
    <t>590.09.062.013</t>
  </si>
  <si>
    <t>Disc Rotor Collar Screw 6x13 10.9</t>
  </si>
  <si>
    <t>All models 2001 to 2010</t>
  </si>
  <si>
    <t>600.13.049.100</t>
  </si>
  <si>
    <t>Brake Caliper Support Front LS</t>
  </si>
  <si>
    <t>640Adv 04 &amp; 950/990 – 2003 to 2006 – Replaced by 601.13.049.100</t>
  </si>
  <si>
    <t>600.13.015.000</t>
  </si>
  <si>
    <t>Brake Caliper Fr CPL LS 03 – 30/32</t>
  </si>
  <si>
    <t>640Adv 04 &amp; 950/990 – 2003 to 2006 – Replaced by 601 13 01 510 101</t>
  </si>
  <si>
    <t xml:space="preserve"> </t>
  </si>
  <si>
    <t xml:space="preserve">BMW F650GS </t>
  </si>
  <si>
    <t>Disc Fixed 300mm</t>
  </si>
  <si>
    <t>Caliper – 2 piston floating 30/32</t>
  </si>
  <si>
    <t>Brembo 22.5553 – Hanger 22.5554</t>
  </si>
  <si>
    <t>P/N 600.13.015.000 was replaced by 601.13.015.100 &amp; then replaced by 601 13 01 510 101</t>
  </si>
  <si>
    <t>2005 SX Super Moto 320mm Disk support</t>
  </si>
  <si>
    <t>601.13.049.100 – Caliper Hanger is Brembo Part No 18 2240.05</t>
  </si>
  <si>
    <t>DDU2CG23S6NM</t>
  </si>
  <si>
    <t>Fork Springs WP4357</t>
  </si>
  <si>
    <t>Spring Calcs</t>
  </si>
  <si>
    <t>Mfr</t>
  </si>
  <si>
    <t>Usage</t>
  </si>
  <si>
    <t>OD</t>
  </si>
  <si>
    <t>Coils</t>
  </si>
  <si>
    <t>Preload</t>
  </si>
  <si>
    <t>Comp</t>
  </si>
  <si>
    <t>Travel</t>
  </si>
  <si>
    <t>$US</t>
  </si>
  <si>
    <t>$A</t>
  </si>
  <si>
    <t>Rebound</t>
  </si>
  <si>
    <t>WP43</t>
  </si>
  <si>
    <t>IKON</t>
  </si>
  <si>
    <t>500-150</t>
  </si>
  <si>
    <t>4.9-5.5</t>
  </si>
  <si>
    <t>KTM–EXC-01–WJC</t>
  </si>
  <si>
    <t>WJC</t>
  </si>
  <si>
    <t>WJC Play Calc</t>
  </si>
  <si>
    <t>Teknik</t>
  </si>
  <si>
    <t>19-130-36to52</t>
  </si>
  <si>
    <t>SX/MX/EX 01-02</t>
  </si>
  <si>
    <t>0.36 to 0.52</t>
  </si>
  <si>
    <t>19-130-66</t>
  </si>
  <si>
    <t>19-135-46</t>
  </si>
  <si>
    <t>Kawa KLX 250/300</t>
  </si>
  <si>
    <t>19-135-50</t>
  </si>
  <si>
    <t>YSS</t>
  </si>
  <si>
    <t>1622-216</t>
  </si>
  <si>
    <t>BMW</t>
  </si>
  <si>
    <t>Spec</t>
  </si>
  <si>
    <t>TT</t>
  </si>
  <si>
    <t>Tested</t>
  </si>
  <si>
    <t>Fork Springs WP4860</t>
  </si>
  <si>
    <t>19-165-36to52</t>
  </si>
  <si>
    <t>SX 2007</t>
  </si>
  <si>
    <t>19-165-66</t>
  </si>
  <si>
    <t>19-180-38to50</t>
  </si>
  <si>
    <t>04-06 640/950, 08 SX</t>
  </si>
  <si>
    <t>0.38 to 0.50</t>
  </si>
  <si>
    <t>19-180-58</t>
  </si>
  <si>
    <t>19-180-60</t>
  </si>
  <si>
    <t>19-190-36to54</t>
  </si>
  <si>
    <t>02-04 SX, 03-09 EX</t>
  </si>
  <si>
    <t>0.36 to 0.54</t>
  </si>
  <si>
    <t>Eibach</t>
  </si>
  <si>
    <t>974.048.1</t>
  </si>
  <si>
    <t>WP48</t>
  </si>
  <si>
    <t>F650GS Fork Component Weight Information</t>
  </si>
  <si>
    <t>Component</t>
  </si>
  <si>
    <t>KTM4357</t>
  </si>
  <si>
    <t>KTM4860</t>
  </si>
  <si>
    <t>Yamaha</t>
  </si>
  <si>
    <t>(MaxBMW)</t>
  </si>
  <si>
    <t>Weighed</t>
  </si>
  <si>
    <t>Summary</t>
  </si>
  <si>
    <t>Handle Bar Mount – Complete</t>
  </si>
  <si>
    <t>NA</t>
  </si>
  <si>
    <t>Upper Yoke &amp; Bolts</t>
  </si>
  <si>
    <t>Lower Yoke, Post &amp; Bolts</t>
  </si>
  <si>
    <t>LHS Fork Leg Complete</t>
  </si>
  <si>
    <t>RHS Fork Leg Complete</t>
  </si>
  <si>
    <t>Fork Brace, Bolts &amp; B Brkt</t>
  </si>
  <si>
    <t>Left Fork Guard &amp; Bolts</t>
  </si>
  <si>
    <t>Right Fork Guard &amp; Bolts</t>
  </si>
  <si>
    <t>Axle, Axle Nut &amp; Spacers</t>
  </si>
  <si>
    <t>Front Wheel</t>
  </si>
  <si>
    <t>300mm Disk</t>
  </si>
  <si>
    <t>Caliper &amp; Hanger</t>
  </si>
  <si>
    <t>Totals</t>
  </si>
  <si>
    <t>Weight Savings</t>
  </si>
  <si>
    <t>Forks, Brace &amp; Axle</t>
  </si>
  <si>
    <t>Component Detail</t>
  </si>
  <si>
    <t>Handlebar Mount Bolts – 4</t>
  </si>
  <si>
    <t>Handlebar Mount Caps – 2</t>
  </si>
  <si>
    <t>Handlebar Mount Bolts – 2</t>
  </si>
  <si>
    <t>Handlebar Mount – KTM only</t>
  </si>
  <si>
    <t>Handlebar Risers – 2</t>
  </si>
  <si>
    <t>Ignition Switch Mount &amp; Bolts</t>
  </si>
  <si>
    <t>Yoke Collar Nut / Cap</t>
  </si>
  <si>
    <t>Counter Pipe – BMW only</t>
  </si>
  <si>
    <t>Upper Yoke</t>
  </si>
  <si>
    <t>Upper Yoke Bolts – 2 / 5</t>
  </si>
  <si>
    <t>Adjusting Ring</t>
  </si>
  <si>
    <t>Ring (BMW) / Seal (KTM)</t>
  </si>
  <si>
    <t>Upper Yoke Total Weight</t>
  </si>
  <si>
    <t>Lower Yoke &amp; Post</t>
  </si>
  <si>
    <t>Lower Yoke Pinch Bolts – 4</t>
  </si>
  <si>
    <t>Horn Mount, Bolt &amp; Spacers</t>
  </si>
  <si>
    <t>Lower Yoke Weight</t>
  </si>
  <si>
    <t>Fork Cap / Adjuster</t>
  </si>
  <si>
    <t>Preload Spacers</t>
  </si>
  <si>
    <t>Hydra Stop</t>
  </si>
  <si>
    <t>Damper Rod / Damper CPL</t>
  </si>
  <si>
    <t>Staunchion / Upper Leg</t>
  </si>
  <si>
    <t>Upper DU Bush</t>
  </si>
  <si>
    <t>Fork Seals &amp; Rings</t>
  </si>
  <si>
    <t>Upper Complete – 3.210</t>
  </si>
  <si>
    <t>Fork Brace</t>
  </si>
  <si>
    <t>Fork Brace Spacers</t>
  </si>
  <si>
    <t>Fork Brace Bolts</t>
  </si>
  <si>
    <t>Brake Line Bracket</t>
  </si>
  <si>
    <t>2 x Lower DU Bushes</t>
  </si>
  <si>
    <t>Lower Fork Leg - LHS</t>
  </si>
  <si>
    <t>Lower Fork Leg - RHS</t>
  </si>
  <si>
    <t>Axle Clamp &amp; Bolts – LHS</t>
  </si>
  <si>
    <t>Axle Clamp &amp; Bolts– RHS</t>
  </si>
  <si>
    <t>2 x Compression Valves</t>
  </si>
  <si>
    <t>Total Fork Weight</t>
  </si>
  <si>
    <t>Axle</t>
  </si>
  <si>
    <t>RHS Wheel Spacer</t>
  </si>
  <si>
    <t>Caliper Hanger &amp; Bolts</t>
  </si>
  <si>
    <t>Inc Caliper</t>
  </si>
  <si>
    <t>Disc Caliper</t>
  </si>
  <si>
    <t>LHS Disc</t>
  </si>
  <si>
    <t>LHS Wheel Spacer</t>
  </si>
  <si>
    <t>Axle Nut</t>
  </si>
  <si>
    <t>Front Wheel Total Weight</t>
  </si>
  <si>
    <t>Total Front End Weight</t>
  </si>
  <si>
    <t>Thickness</t>
  </si>
  <si>
    <t>Standard 640 Adv</t>
  </si>
  <si>
    <t>640Adv Mod</t>
  </si>
  <si>
    <t>F650</t>
  </si>
  <si>
    <t>Shims Reqd</t>
  </si>
  <si>
    <t>Shims Available</t>
  </si>
  <si>
    <t>exc300</t>
  </si>
  <si>
    <t>exc</t>
  </si>
  <si>
    <t>2005</t>
  </si>
  <si>
    <t>02</t>
  </si>
  <si>
    <t>03</t>
  </si>
  <si>
    <t>You1</t>
  </si>
  <si>
    <t>You2</t>
  </si>
  <si>
    <t>EXC</t>
  </si>
  <si>
    <t>Buy</t>
  </si>
  <si>
    <t>Spare</t>
  </si>
  <si>
    <t>As Rx</t>
  </si>
  <si>
    <t>Dry Machine Weight (kgs)</t>
  </si>
  <si>
    <t>Kitted Rider Weight (kgs)</t>
  </si>
  <si>
    <t>Fuel &amp; Oil/Water Weight (0.75xL)+3kgs</t>
  </si>
  <si>
    <t xml:space="preserve">Shim lists below are for 2 fork legs </t>
  </si>
  <si>
    <t>Total Weight</t>
  </si>
  <si>
    <t>Springs Fitted (n/mm or kg/mm)</t>
  </si>
  <si>
    <t>Bold text indicates calculated cells</t>
  </si>
  <si>
    <t>Preload (mm)</t>
  </si>
  <si>
    <t>Oil Viscosity</t>
  </si>
  <si>
    <t>Air Gap (mm)</t>
  </si>
  <si>
    <t>Rebound/Comp Clickers</t>
  </si>
  <si>
    <t>Mid</t>
  </si>
  <si>
    <t>Rebound Tap (+ Spring)</t>
  </si>
  <si>
    <t>Mid Valve</t>
  </si>
  <si>
    <t>Available Length</t>
  </si>
  <si>
    <t>Stack Size Calculations</t>
  </si>
  <si>
    <t>Stack (mm)</t>
  </si>
  <si>
    <t>Float (mm)</t>
  </si>
  <si>
    <t>Shim 8x10</t>
  </si>
  <si>
    <t>Shim 8x20</t>
  </si>
  <si>
    <t>Shim 8x14</t>
  </si>
  <si>
    <t>Check Valve 8x12</t>
  </si>
  <si>
    <t>Check Valve 8x18</t>
  </si>
  <si>
    <t>Check Valve 8x20</t>
  </si>
  <si>
    <t>Check Valve 8x22</t>
  </si>
  <si>
    <t>Check Valve 8x24</t>
  </si>
  <si>
    <t>Shim 6x8.0</t>
  </si>
  <si>
    <t>Rebound Valve</t>
  </si>
  <si>
    <t>Rebound Tap Fitted</t>
  </si>
  <si>
    <t>Valve Shaft Length</t>
  </si>
  <si>
    <t>Nut Spring Base Recess Depth</t>
  </si>
  <si>
    <t>10 mm Valve Section Length</t>
  </si>
  <si>
    <t>8 mm Valve Section Length</t>
  </si>
  <si>
    <t>6 mm Valve Section Length</t>
  </si>
  <si>
    <t>Valve Piston 8mm Instep (on top side)</t>
  </si>
  <si>
    <t>Valve Piston Thickness</t>
  </si>
  <si>
    <t>Rebound Nut Length</t>
  </si>
  <si>
    <t>Max Rebound Valve Length</t>
  </si>
  <si>
    <t>Rebound Piston</t>
  </si>
  <si>
    <t>Length Available</t>
  </si>
  <si>
    <t>1.4 ?</t>
  </si>
  <si>
    <t>Stack Size</t>
  </si>
  <si>
    <t>Free Length</t>
  </si>
  <si>
    <t>Shim 6x24 Delta</t>
  </si>
  <si>
    <t>Shim 6x14</t>
  </si>
  <si>
    <t>Shim 6x22 Delta</t>
  </si>
  <si>
    <t>Shim 6x20</t>
  </si>
  <si>
    <t>Shim 6x18</t>
  </si>
  <si>
    <t>Shim 6x16</t>
  </si>
  <si>
    <t>Shim 6x11</t>
  </si>
  <si>
    <t>Shim 6x10</t>
  </si>
  <si>
    <t>Rebound Nut 6x0.5</t>
  </si>
  <si>
    <t>Tap Nut + Spring Height</t>
  </si>
  <si>
    <t>Tap Nut 8mm Shaft Length</t>
  </si>
  <si>
    <t>Check Valve “float”</t>
  </si>
  <si>
    <t>Comp Piston 8mm Instep</t>
  </si>
  <si>
    <t>Comp Piston / Height</t>
  </si>
  <si>
    <t>Shim Stack Length Available</t>
  </si>
  <si>
    <t>Shim 6x24</t>
  </si>
  <si>
    <t>Shim 6x12</t>
  </si>
  <si>
    <t>Shim 6x22</t>
  </si>
  <si>
    <t>Shim 6x9</t>
  </si>
  <si>
    <t>Compression Tap</t>
  </si>
  <si>
    <t>X.</t>
  </si>
  <si>
    <t>Shims – Sorted by Size</t>
  </si>
  <si>
    <t>Shim Triangular 6 x18</t>
  </si>
  <si>
    <t>4054.0775</t>
  </si>
  <si>
    <t>4054.0776</t>
  </si>
  <si>
    <t xml:space="preserve">CheckValve 8x11x0.1 </t>
  </si>
  <si>
    <t xml:space="preserve">CheckValve 8x18x0.1 </t>
  </si>
  <si>
    <t>CheckValve 8x11x0.2</t>
  </si>
  <si>
    <t>CheckValve 8x12x0.1</t>
  </si>
  <si>
    <t>CheckValve 8x20x0.1</t>
  </si>
  <si>
    <t>CheckValve 8x22x0.1</t>
  </si>
  <si>
    <t>CheckValve 8x22x0.3</t>
  </si>
  <si>
    <t>CheckValve 8x24x0.1</t>
  </si>
  <si>
    <t>CheckValve 8x16x0.15</t>
  </si>
  <si>
    <t xml:space="preserve">CheckValve 8x24x0.4 </t>
  </si>
  <si>
    <t>Shims – Sorted by Part No</t>
  </si>
  <si>
    <t>450-1</t>
  </si>
  <si>
    <t>450-2</t>
  </si>
  <si>
    <t>Springs Fitted</t>
  </si>
  <si>
    <t>24dx0.1</t>
  </si>
  <si>
    <t>16x0.1</t>
  </si>
  <si>
    <t>14x0.1</t>
  </si>
  <si>
    <t>22x0.1</t>
  </si>
  <si>
    <t>20x0.1</t>
  </si>
  <si>
    <t>17x0.1</t>
  </si>
  <si>
    <t>18x0.1</t>
  </si>
  <si>
    <t>12x0.1</t>
  </si>
  <si>
    <t>10x0.2</t>
  </si>
  <si>
    <t>24x0.1</t>
  </si>
  <si>
    <t>19x0.1</t>
  </si>
  <si>
    <t>15x0.1</t>
  </si>
  <si>
    <t>13x0.1</t>
  </si>
  <si>
    <t>11x0.1</t>
  </si>
  <si>
    <t>9x0.3</t>
  </si>
  <si>
    <t>F650GS</t>
  </si>
  <si>
    <t>Yourf650</t>
  </si>
  <si>
    <t>YZF426</t>
  </si>
  <si>
    <t>300EXC</t>
  </si>
  <si>
    <t>640Adv</t>
  </si>
  <si>
    <t>Machine</t>
  </si>
  <si>
    <t>2001-3</t>
  </si>
  <si>
    <t>Dry Weight</t>
  </si>
  <si>
    <t>Oil &amp; Water L</t>
  </si>
  <si>
    <t>2.3&amp;1.3</t>
  </si>
  <si>
    <t>1.2&amp;1.2</t>
  </si>
  <si>
    <t xml:space="preserve"> 0.8&amp;1.3</t>
  </si>
  <si>
    <t xml:space="preserve"> 2.1&amp;1</t>
  </si>
  <si>
    <t xml:space="preserve"> 2.1&amp;2.1</t>
  </si>
  <si>
    <t xml:space="preserve"> 3 &amp; 2.1</t>
  </si>
  <si>
    <t>Oil &amp; Water kg</t>
  </si>
  <si>
    <t>Fuel Capacity</t>
  </si>
  <si>
    <t>Fuel Weight</t>
  </si>
  <si>
    <t>Wet Weight</t>
  </si>
  <si>
    <t>Std Spring</t>
  </si>
  <si>
    <t>Spring Length</t>
  </si>
  <si>
    <t>Wire Dia</t>
  </si>
  <si>
    <t>Air Chamber</t>
  </si>
  <si>
    <t>Racetech Spring Recommendations</t>
  </si>
  <si>
    <t>Rider Weight</t>
  </si>
  <si>
    <t>640LC4DS</t>
  </si>
  <si>
    <t>640AdvR</t>
  </si>
  <si>
    <t>950Adv</t>
  </si>
  <si>
    <t>KTM dry weight actually “dead weight without fuel”</t>
  </si>
  <si>
    <t>KTM 640 2001 to 2003 LC4 &amp; Adv all the same weight changes 136 149 to 158</t>
  </si>
  <si>
    <t>Riding type made no change in rec, fuel tank size did</t>
  </si>
  <si>
    <t>WJC Weight</t>
  </si>
  <si>
    <t>Volume Calculations</t>
  </si>
  <si>
    <t>Fork Volume</t>
  </si>
  <si>
    <t>Avail</t>
  </si>
  <si>
    <t>19 avail</t>
  </si>
  <si>
    <t>ID of Tube</t>
  </si>
  <si>
    <t>IR of Tube</t>
  </si>
  <si>
    <t>Area of Tube</t>
  </si>
  <si>
    <t>Length of Tube</t>
  </si>
  <si>
    <t>Principal dimensions  (mm)</t>
  </si>
  <si>
    <t xml:space="preserve">Basic load ratings  </t>
  </si>
  <si>
    <t xml:space="preserve">Fatigue  </t>
  </si>
  <si>
    <t xml:space="preserve">Speed ratings  </t>
  </si>
  <si>
    <t xml:space="preserve">Mass  </t>
  </si>
  <si>
    <t>Designation</t>
  </si>
  <si>
    <t>NSK</t>
  </si>
  <si>
    <t xml:space="preserve">Dynamic </t>
  </si>
  <si>
    <t xml:space="preserve">Static </t>
  </si>
  <si>
    <t xml:space="preserve">Load </t>
  </si>
  <si>
    <t xml:space="preserve">Reference </t>
  </si>
  <si>
    <t>Limiting</t>
  </si>
  <si>
    <t>ID</t>
  </si>
  <si>
    <t>0D</t>
  </si>
  <si>
    <t>kN</t>
  </si>
  <si>
    <t xml:space="preserve">Limit </t>
  </si>
  <si>
    <t xml:space="preserve">Speed </t>
  </si>
  <si>
    <t>Speed</t>
  </si>
  <si>
    <t xml:space="preserve">d </t>
  </si>
  <si>
    <t>-</t>
  </si>
  <si>
    <t xml:space="preserve">B </t>
  </si>
  <si>
    <t xml:space="preserve">C </t>
  </si>
  <si>
    <t xml:space="preserve">C0 </t>
  </si>
  <si>
    <t xml:space="preserve">Pu </t>
  </si>
  <si>
    <t>rpm</t>
  </si>
  <si>
    <t>g</t>
  </si>
  <si>
    <t>* - SKF Explorer</t>
  </si>
  <si>
    <t>Steering Head Bearing Info</t>
  </si>
  <si>
    <t>BMW Fun</t>
  </si>
  <si>
    <t>16,25</t>
  </si>
  <si>
    <t>30,8</t>
  </si>
  <si>
    <t>33,5</t>
  </si>
  <si>
    <t>3,45</t>
  </si>
  <si>
    <t>0,15</t>
  </si>
  <si>
    <t>30205 J2/Q</t>
  </si>
  <si>
    <t>BMW GS</t>
  </si>
  <si>
    <t>31,9</t>
  </si>
  <si>
    <t>320/28 X/Q</t>
  </si>
  <si>
    <t>HR320/28XJ</t>
  </si>
  <si>
    <t>Honda</t>
  </si>
  <si>
    <t>32,5</t>
  </si>
  <si>
    <t>3,25</t>
  </si>
  <si>
    <t>0,11</t>
  </si>
  <si>
    <t>32005 X/Q</t>
  </si>
  <si>
    <t>KTM 640</t>
  </si>
  <si>
    <t>L 45449/410/Q</t>
  </si>
  <si>
    <t>35,8</t>
  </si>
  <si>
    <t>4,55</t>
  </si>
  <si>
    <t>0,17</t>
  </si>
  <si>
    <t>32006 X/Q</t>
  </si>
  <si>
    <t>Wheel Bearing Info</t>
  </si>
  <si>
    <t>8,06</t>
  </si>
  <si>
    <t>3,75</t>
  </si>
  <si>
    <t>6202 *</t>
  </si>
  <si>
    <t> </t>
  </si>
  <si>
    <t>6202-2RSH *</t>
  </si>
  <si>
    <t>Kawasaki</t>
  </si>
  <si>
    <t>6202-2RSL *</t>
  </si>
  <si>
    <t>(on LHS)</t>
  </si>
  <si>
    <t>6202-2Z *</t>
  </si>
  <si>
    <t>6202-RSH *</t>
  </si>
  <si>
    <t>6202-RSL *</t>
  </si>
  <si>
    <t>6202-Z *</t>
  </si>
  <si>
    <t>9,95</t>
  </si>
  <si>
    <t>4,75</t>
  </si>
  <si>
    <t>6203 *</t>
  </si>
  <si>
    <t>11,4</t>
  </si>
  <si>
    <t>5,4</t>
  </si>
  <si>
    <t>6203 ETN9</t>
  </si>
  <si>
    <t>6203-2RSH *</t>
  </si>
  <si>
    <t>6203-2RSL *</t>
  </si>
  <si>
    <t>6203-2Z *</t>
  </si>
  <si>
    <t>6203-RSH *</t>
  </si>
  <si>
    <t>6203-RSL *</t>
  </si>
  <si>
    <t>6203-Z *</t>
  </si>
  <si>
    <t>6,37</t>
  </si>
  <si>
    <t>16003 *</t>
  </si>
  <si>
    <t>16003-2Z</t>
  </si>
  <si>
    <t>6003 *</t>
  </si>
  <si>
    <t>6003-2RSH *</t>
  </si>
  <si>
    <t>6003-2RSL *</t>
  </si>
  <si>
    <t>6003-2Z *</t>
  </si>
  <si>
    <t>6003-RSH *</t>
  </si>
  <si>
    <t>6003-RSL *</t>
  </si>
  <si>
    <t>6003-Z *</t>
  </si>
  <si>
    <t>6,05</t>
  </si>
  <si>
    <t>63003-2RS1</t>
  </si>
  <si>
    <t>Used by</t>
  </si>
  <si>
    <t>3,65</t>
  </si>
  <si>
    <t>Also</t>
  </si>
  <si>
    <t>KTM &amp;</t>
  </si>
  <si>
    <t>61904-2RS1</t>
  </si>
  <si>
    <t>known as</t>
  </si>
  <si>
    <t>61904-2RZ</t>
  </si>
  <si>
    <t>6004 *</t>
  </si>
  <si>
    <t>6004-2RSH *</t>
  </si>
  <si>
    <t>6004-2RSL *</t>
  </si>
  <si>
    <t>6004-2Z *</t>
  </si>
  <si>
    <t>6004-RSH *</t>
  </si>
  <si>
    <t>6004-RSL *</t>
  </si>
  <si>
    <t>6004-Z *</t>
  </si>
  <si>
    <t>7,28</t>
  </si>
  <si>
    <t>Also known as 6906</t>
  </si>
  <si>
    <t>61906-2RS1</t>
  </si>
  <si>
    <t>61906-2RZ</t>
  </si>
  <si>
    <t>Note XT660r 2004 to 2008 uses NSK 6203z Wheel bearings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</si>
</sst>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D/MM/YYYY"/>
    <numFmt numFmtId="167" formatCode="0.00"/>
    <numFmt numFmtId="168" formatCode="@"/>
    <numFmt numFmtId="169" formatCode="[$$-C09]#,##0.00;[RED]\-[$$-C09]#,##0.00"/>
    <numFmt numFmtId="170" formatCode="DD/MM/YY"/>
    <numFmt numFmtId="171" formatCode="#"/>
    <numFmt numFmtId="172" formatCode="0.000"/>
    <numFmt numFmtId="173" formatCode="0"/>
    <numFmt numFmtId="174" formatCode="0.0"/>
  </numFmts>
  <fonts count="14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1">
      <alignment/>
      <protection/>
    </xf>
  </cellStyleXfs>
  <cellXfs count="389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9" fontId="6" fillId="0" borderId="8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9" fontId="6" fillId="0" borderId="0" xfId="0" applyNumberFormat="1" applyFont="1" applyAlignment="1">
      <alignment horizontal="left"/>
    </xf>
    <xf numFmtId="164" fontId="6" fillId="0" borderId="5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3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164" fontId="6" fillId="0" borderId="4" xfId="0" applyFont="1" applyBorder="1" applyAlignment="1">
      <alignment horizontal="left"/>
    </xf>
    <xf numFmtId="168" fontId="6" fillId="0" borderId="15" xfId="0" applyNumberFormat="1" applyFont="1" applyBorder="1" applyAlignment="1">
      <alignment horizontal="center"/>
    </xf>
    <xf numFmtId="168" fontId="6" fillId="0" borderId="16" xfId="0" applyNumberFormat="1" applyFont="1" applyBorder="1" applyAlignment="1">
      <alignment horizontal="left"/>
    </xf>
    <xf numFmtId="164" fontId="6" fillId="0" borderId="17" xfId="0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center"/>
    </xf>
    <xf numFmtId="168" fontId="6" fillId="0" borderId="19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164" fontId="6" fillId="0" borderId="21" xfId="0" applyFont="1" applyBorder="1" applyAlignment="1">
      <alignment horizontal="center"/>
    </xf>
    <xf numFmtId="164" fontId="6" fillId="0" borderId="14" xfId="0" applyFont="1" applyBorder="1" applyAlignment="1">
      <alignment horizontal="left"/>
    </xf>
    <xf numFmtId="164" fontId="6" fillId="0" borderId="7" xfId="0" applyFont="1" applyBorder="1" applyAlignment="1">
      <alignment horizontal="left"/>
    </xf>
    <xf numFmtId="168" fontId="6" fillId="0" borderId="5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4" fontId="7" fillId="0" borderId="0" xfId="0" applyFont="1" applyAlignment="1">
      <alignment horizontal="left"/>
    </xf>
    <xf numFmtId="164" fontId="7" fillId="0" borderId="11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9" fontId="6" fillId="0" borderId="5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168" fontId="6" fillId="0" borderId="22" xfId="0" applyNumberFormat="1" applyFon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6" fillId="0" borderId="24" xfId="0" applyFont="1" applyBorder="1" applyAlignment="1">
      <alignment horizontal="center"/>
    </xf>
    <xf numFmtId="169" fontId="6" fillId="0" borderId="22" xfId="0" applyNumberFormat="1" applyFont="1" applyBorder="1" applyAlignment="1">
      <alignment horizontal="center"/>
    </xf>
    <xf numFmtId="169" fontId="6" fillId="0" borderId="25" xfId="0" applyNumberFormat="1" applyFont="1" applyBorder="1" applyAlignment="1">
      <alignment horizontal="center"/>
    </xf>
    <xf numFmtId="164" fontId="6" fillId="0" borderId="22" xfId="0" applyFont="1" applyBorder="1" applyAlignment="1">
      <alignment horizontal="center"/>
    </xf>
    <xf numFmtId="164" fontId="6" fillId="0" borderId="25" xfId="0" applyFont="1" applyBorder="1" applyAlignment="1">
      <alignment horizontal="center"/>
    </xf>
    <xf numFmtId="169" fontId="6" fillId="0" borderId="23" xfId="0" applyNumberFormat="1" applyFont="1" applyBorder="1" applyAlignment="1">
      <alignment horizontal="center"/>
    </xf>
    <xf numFmtId="170" fontId="6" fillId="0" borderId="9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left"/>
    </xf>
    <xf numFmtId="168" fontId="8" fillId="0" borderId="8" xfId="0" applyNumberFormat="1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9" xfId="0" applyBorder="1" applyAlignment="1">
      <alignment/>
    </xf>
    <xf numFmtId="164" fontId="0" fillId="0" borderId="11" xfId="0" applyBorder="1" applyAlignment="1">
      <alignment/>
    </xf>
    <xf numFmtId="164" fontId="0" fillId="0" borderId="14" xfId="0" applyBorder="1" applyAlignment="1">
      <alignment/>
    </xf>
    <xf numFmtId="168" fontId="0" fillId="0" borderId="0" xfId="0" applyNumberFormat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0" xfId="0" applyBorder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5" xfId="0" applyBorder="1" applyAlignment="1">
      <alignment horizontal="left"/>
    </xf>
    <xf numFmtId="168" fontId="0" fillId="0" borderId="16" xfId="0" applyNumberFormat="1" applyFont="1" applyBorder="1" applyAlignment="1">
      <alignment horizontal="left"/>
    </xf>
    <xf numFmtId="168" fontId="0" fillId="0" borderId="17" xfId="0" applyNumberFormat="1" applyFont="1" applyBorder="1" applyAlignment="1">
      <alignment horizontal="left"/>
    </xf>
    <xf numFmtId="168" fontId="0" fillId="0" borderId="15" xfId="0" applyNumberFormat="1" applyBorder="1" applyAlignment="1">
      <alignment horizontal="center"/>
    </xf>
    <xf numFmtId="164" fontId="0" fillId="0" borderId="16" xfId="0" applyFont="1" applyBorder="1" applyAlignment="1">
      <alignment horizontal="center" vertical="top" wrapText="1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  <xf numFmtId="164" fontId="0" fillId="0" borderId="15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0" fillId="0" borderId="18" xfId="0" applyFont="1" applyBorder="1" applyAlignment="1">
      <alignment horizontal="center" vertical="top" wrapText="1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64" fontId="0" fillId="0" borderId="20" xfId="0" applyFont="1" applyBorder="1" applyAlignment="1">
      <alignment horizontal="center" vertical="top" wrapText="1"/>
    </xf>
    <xf numFmtId="164" fontId="0" fillId="0" borderId="21" xfId="0" applyFont="1" applyBorder="1" applyAlignment="1">
      <alignment horizontal="center" vertical="top" wrapText="1"/>
    </xf>
    <xf numFmtId="164" fontId="0" fillId="0" borderId="19" xfId="0" applyFont="1" applyBorder="1" applyAlignment="1">
      <alignment horizontal="center" vertical="top" wrapText="1"/>
    </xf>
    <xf numFmtId="168" fontId="0" fillId="0" borderId="18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16" xfId="0" applyNumberFormat="1" applyFont="1" applyBorder="1" applyAlignment="1">
      <alignment horizontal="center" vertical="top" wrapText="1"/>
    </xf>
    <xf numFmtId="168" fontId="0" fillId="0" borderId="17" xfId="0" applyNumberFormat="1" applyFont="1" applyBorder="1" applyAlignment="1">
      <alignment horizontal="center" vertical="top" wrapText="1"/>
    </xf>
    <xf numFmtId="168" fontId="0" fillId="0" borderId="0" xfId="0" applyNumberFormat="1" applyFont="1" applyAlignment="1">
      <alignment horizontal="center" vertical="top" wrapText="1"/>
    </xf>
    <xf numFmtId="168" fontId="0" fillId="0" borderId="12" xfId="0" applyNumberFormat="1" applyFont="1" applyBorder="1" applyAlignment="1">
      <alignment horizontal="center" vertical="top" wrapText="1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left"/>
    </xf>
    <xf numFmtId="168" fontId="0" fillId="0" borderId="9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0" xfId="0" applyNumberFormat="1" applyAlignment="1">
      <alignment horizontal="left"/>
    </xf>
    <xf numFmtId="169" fontId="0" fillId="0" borderId="9" xfId="0" applyNumberFormat="1" applyBorder="1" applyAlignment="1">
      <alignment horizontal="center"/>
    </xf>
    <xf numFmtId="168" fontId="0" fillId="0" borderId="2" xfId="0" applyNumberFormat="1" applyBorder="1" applyAlignment="1">
      <alignment horizontal="left"/>
    </xf>
    <xf numFmtId="168" fontId="0" fillId="0" borderId="5" xfId="0" applyNumberFormat="1" applyBorder="1" applyAlignment="1">
      <alignment horizontal="left"/>
    </xf>
    <xf numFmtId="169" fontId="0" fillId="0" borderId="11" xfId="0" applyNumberFormat="1" applyBorder="1" applyAlignment="1">
      <alignment horizontal="center"/>
    </xf>
    <xf numFmtId="168" fontId="0" fillId="0" borderId="4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4" xfId="0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4" xfId="0" applyBorder="1" applyAlignment="1">
      <alignment horizontal="left"/>
    </xf>
    <xf numFmtId="168" fontId="0" fillId="0" borderId="16" xfId="0" applyNumberFormat="1" applyBorder="1" applyAlignment="1">
      <alignment horizontal="left"/>
    </xf>
    <xf numFmtId="169" fontId="0" fillId="0" borderId="16" xfId="0" applyNumberFormat="1" applyBorder="1" applyAlignment="1">
      <alignment horizontal="center"/>
    </xf>
    <xf numFmtId="164" fontId="0" fillId="0" borderId="16" xfId="0" applyFont="1" applyBorder="1" applyAlignment="1">
      <alignment horizontal="left"/>
    </xf>
    <xf numFmtId="164" fontId="0" fillId="0" borderId="16" xfId="0" applyBorder="1" applyAlignment="1">
      <alignment horizontal="left"/>
    </xf>
    <xf numFmtId="164" fontId="0" fillId="0" borderId="17" xfId="0" applyBorder="1" applyAlignment="1">
      <alignment horizontal="left"/>
    </xf>
    <xf numFmtId="169" fontId="0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2" xfId="0" applyBorder="1" applyAlignment="1">
      <alignment horizontal="left"/>
    </xf>
    <xf numFmtId="164" fontId="0" fillId="0" borderId="20" xfId="0" applyFont="1" applyBorder="1" applyAlignment="1">
      <alignment horizontal="center"/>
    </xf>
    <xf numFmtId="164" fontId="0" fillId="0" borderId="20" xfId="0" applyBorder="1" applyAlignment="1">
      <alignment/>
    </xf>
    <xf numFmtId="168" fontId="0" fillId="0" borderId="20" xfId="0" applyNumberFormat="1" applyBorder="1" applyAlignment="1">
      <alignment/>
    </xf>
    <xf numFmtId="169" fontId="0" fillId="0" borderId="20" xfId="0" applyNumberFormat="1" applyBorder="1" applyAlignment="1">
      <alignment horizontal="center"/>
    </xf>
    <xf numFmtId="164" fontId="0" fillId="0" borderId="20" xfId="0" applyBorder="1" applyAlignment="1">
      <alignment horizontal="left"/>
    </xf>
    <xf numFmtId="164" fontId="0" fillId="0" borderId="21" xfId="0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6" fillId="0" borderId="15" xfId="0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169" fontId="6" fillId="0" borderId="16" xfId="0" applyNumberFormat="1" applyFont="1" applyBorder="1" applyAlignment="1">
      <alignment horizontal="center"/>
    </xf>
    <xf numFmtId="164" fontId="6" fillId="0" borderId="18" xfId="0" applyFont="1" applyBorder="1" applyAlignment="1">
      <alignment horizontal="center"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9" fontId="6" fillId="0" borderId="20" xfId="0" applyNumberFormat="1" applyFont="1" applyBorder="1" applyAlignment="1">
      <alignment horizontal="center"/>
    </xf>
    <xf numFmtId="171" fontId="6" fillId="0" borderId="0" xfId="0" applyNumberFormat="1" applyFont="1" applyAlignment="1">
      <alignment horizontal="center"/>
    </xf>
    <xf numFmtId="171" fontId="6" fillId="0" borderId="12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6" fillId="0" borderId="27" xfId="0" applyFont="1" applyBorder="1" applyAlignment="1">
      <alignment horizontal="center"/>
    </xf>
    <xf numFmtId="167" fontId="6" fillId="0" borderId="27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64" fontId="7" fillId="0" borderId="0" xfId="0" applyFont="1" applyAlignment="1">
      <alignment horizontal="center"/>
    </xf>
    <xf numFmtId="172" fontId="6" fillId="0" borderId="27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24" xfId="0" applyFont="1" applyBorder="1" applyAlignment="1">
      <alignment horizontal="center" wrapText="1"/>
    </xf>
    <xf numFmtId="164" fontId="6" fillId="0" borderId="5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3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1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71" fontId="8" fillId="0" borderId="11" xfId="0" applyNumberFormat="1" applyFont="1" applyBorder="1" applyAlignment="1">
      <alignment horizontal="center"/>
    </xf>
    <xf numFmtId="171" fontId="8" fillId="0" borderId="5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8" fontId="6" fillId="0" borderId="9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8" fontId="6" fillId="0" borderId="0" xfId="0" applyNumberFormat="1" applyFont="1" applyAlignment="1">
      <alignment horizontal="center"/>
    </xf>
    <xf numFmtId="168" fontId="8" fillId="0" borderId="4" xfId="0" applyNumberFormat="1" applyFont="1" applyBorder="1" applyAlignment="1">
      <alignment horizontal="left"/>
    </xf>
    <xf numFmtId="167" fontId="6" fillId="0" borderId="1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8" fillId="0" borderId="14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8" fillId="0" borderId="0" xfId="0" applyFont="1" applyAlignment="1">
      <alignment horizontal="left"/>
    </xf>
    <xf numFmtId="164" fontId="6" fillId="0" borderId="6" xfId="0" applyFont="1" applyBorder="1" applyAlignment="1">
      <alignment horizontal="center"/>
    </xf>
    <xf numFmtId="168" fontId="8" fillId="0" borderId="2" xfId="0" applyNumberFormat="1" applyFont="1" applyBorder="1" applyAlignment="1">
      <alignment horizontal="left"/>
    </xf>
    <xf numFmtId="164" fontId="8" fillId="0" borderId="8" xfId="0" applyFont="1" applyBorder="1" applyAlignment="1">
      <alignment/>
    </xf>
    <xf numFmtId="164" fontId="8" fillId="0" borderId="3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68" fontId="9" fillId="0" borderId="0" xfId="0" applyNumberFormat="1" applyFont="1" applyAlignment="1">
      <alignment horizontal="left"/>
    </xf>
    <xf numFmtId="168" fontId="9" fillId="0" borderId="2" xfId="0" applyNumberFormat="1" applyFont="1" applyBorder="1" applyAlignment="1">
      <alignment horizontal="center"/>
    </xf>
    <xf numFmtId="168" fontId="9" fillId="0" borderId="8" xfId="0" applyNumberFormat="1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9" fontId="9" fillId="0" borderId="9" xfId="0" applyNumberFormat="1" applyFont="1" applyBorder="1" applyAlignment="1">
      <alignment horizontal="center"/>
    </xf>
    <xf numFmtId="168" fontId="9" fillId="0" borderId="4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8" fontId="9" fillId="0" borderId="6" xfId="0" applyNumberFormat="1" applyFont="1" applyBorder="1" applyAlignment="1">
      <alignment horizontal="center"/>
    </xf>
    <xf numFmtId="168" fontId="9" fillId="0" borderId="13" xfId="0" applyNumberFormat="1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9" fontId="9" fillId="0" borderId="14" xfId="0" applyNumberFormat="1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8" fontId="10" fillId="0" borderId="8" xfId="0" applyNumberFormat="1" applyFont="1" applyBorder="1" applyAlignment="1">
      <alignment horizontal="center"/>
    </xf>
    <xf numFmtId="164" fontId="10" fillId="0" borderId="8" xfId="0" applyFont="1" applyBorder="1" applyAlignment="1">
      <alignment horizontal="left"/>
    </xf>
    <xf numFmtId="164" fontId="10" fillId="0" borderId="3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2" xfId="0" applyFont="1" applyBorder="1" applyAlignment="1">
      <alignment/>
    </xf>
    <xf numFmtId="168" fontId="9" fillId="0" borderId="8" xfId="0" applyNumberFormat="1" applyFont="1" applyBorder="1" applyAlignment="1">
      <alignment/>
    </xf>
    <xf numFmtId="164" fontId="9" fillId="0" borderId="8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9" xfId="0" applyFont="1" applyBorder="1" applyAlignment="1">
      <alignment/>
    </xf>
    <xf numFmtId="168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left"/>
    </xf>
    <xf numFmtId="164" fontId="10" fillId="0" borderId="5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9" fillId="0" borderId="13" xfId="0" applyFont="1" applyBorder="1" applyAlignment="1">
      <alignment horizontal="left"/>
    </xf>
    <xf numFmtId="164" fontId="9" fillId="0" borderId="7" xfId="0" applyFont="1" applyBorder="1" applyAlignment="1">
      <alignment horizontal="center"/>
    </xf>
    <xf numFmtId="164" fontId="9" fillId="0" borderId="6" xfId="0" applyFont="1" applyBorder="1" applyAlignment="1">
      <alignment/>
    </xf>
    <xf numFmtId="168" fontId="9" fillId="0" borderId="13" xfId="0" applyNumberFormat="1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14" xfId="0" applyFont="1" applyBorder="1" applyAlignment="1">
      <alignment/>
    </xf>
    <xf numFmtId="164" fontId="9" fillId="0" borderId="0" xfId="0" applyFont="1" applyBorder="1" applyAlignment="1">
      <alignment horizontal="left"/>
    </xf>
    <xf numFmtId="168" fontId="9" fillId="0" borderId="0" xfId="0" applyNumberFormat="1" applyFont="1" applyBorder="1" applyAlignment="1">
      <alignment/>
    </xf>
    <xf numFmtId="168" fontId="10" fillId="0" borderId="13" xfId="0" applyNumberFormat="1" applyFont="1" applyBorder="1" applyAlignment="1">
      <alignment horizontal="center"/>
    </xf>
    <xf numFmtId="164" fontId="10" fillId="0" borderId="13" xfId="0" applyFont="1" applyBorder="1" applyAlignment="1">
      <alignment horizontal="left"/>
    </xf>
    <xf numFmtId="164" fontId="10" fillId="0" borderId="14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8" fontId="9" fillId="0" borderId="15" xfId="0" applyNumberFormat="1" applyFont="1" applyBorder="1" applyAlignment="1">
      <alignment horizontal="center"/>
    </xf>
    <xf numFmtId="168" fontId="9" fillId="0" borderId="16" xfId="0" applyNumberFormat="1" applyFont="1" applyBorder="1" applyAlignment="1">
      <alignment horizontal="center"/>
    </xf>
    <xf numFmtId="164" fontId="9" fillId="0" borderId="16" xfId="0" applyFont="1" applyBorder="1" applyAlignment="1">
      <alignment horizontal="center"/>
    </xf>
    <xf numFmtId="164" fontId="9" fillId="0" borderId="28" xfId="0" applyFont="1" applyBorder="1" applyAlignment="1">
      <alignment horizontal="center"/>
    </xf>
    <xf numFmtId="169" fontId="9" fillId="0" borderId="29" xfId="0" applyNumberFormat="1" applyFont="1" applyBorder="1" applyAlignment="1">
      <alignment horizontal="center"/>
    </xf>
    <xf numFmtId="168" fontId="9" fillId="0" borderId="18" xfId="0" applyNumberFormat="1" applyFont="1" applyBorder="1" applyAlignment="1">
      <alignment horizontal="center"/>
    </xf>
    <xf numFmtId="169" fontId="9" fillId="0" borderId="30" xfId="0" applyNumberFormat="1" applyFont="1" applyBorder="1" applyAlignment="1">
      <alignment horizontal="center"/>
    </xf>
    <xf numFmtId="168" fontId="9" fillId="0" borderId="19" xfId="0" applyNumberFormat="1" applyFont="1" applyBorder="1" applyAlignment="1">
      <alignment horizontal="center"/>
    </xf>
    <xf numFmtId="168" fontId="9" fillId="0" borderId="20" xfId="0" applyNumberFormat="1" applyFont="1" applyBorder="1" applyAlignment="1">
      <alignment horizontal="center"/>
    </xf>
    <xf numFmtId="164" fontId="9" fillId="0" borderId="20" xfId="0" applyFont="1" applyBorder="1" applyAlignment="1">
      <alignment horizontal="center"/>
    </xf>
    <xf numFmtId="164" fontId="9" fillId="0" borderId="31" xfId="0" applyFont="1" applyBorder="1" applyAlignment="1">
      <alignment horizontal="center"/>
    </xf>
    <xf numFmtId="169" fontId="9" fillId="0" borderId="32" xfId="0" applyNumberFormat="1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8" fontId="10" fillId="0" borderId="16" xfId="0" applyNumberFormat="1" applyFont="1" applyBorder="1" applyAlignment="1">
      <alignment horizontal="center"/>
    </xf>
    <xf numFmtId="164" fontId="10" fillId="0" borderId="16" xfId="0" applyFont="1" applyBorder="1" applyAlignment="1">
      <alignment horizontal="left"/>
    </xf>
    <xf numFmtId="164" fontId="10" fillId="0" borderId="33" xfId="0" applyFont="1" applyBorder="1" applyAlignment="1">
      <alignment horizontal="center"/>
    </xf>
    <xf numFmtId="164" fontId="10" fillId="0" borderId="29" xfId="0" applyFont="1" applyBorder="1" applyAlignment="1">
      <alignment horizontal="center"/>
    </xf>
    <xf numFmtId="164" fontId="9" fillId="0" borderId="15" xfId="0" applyFont="1" applyBorder="1" applyAlignment="1">
      <alignment/>
    </xf>
    <xf numFmtId="168" fontId="9" fillId="0" borderId="16" xfId="0" applyNumberFormat="1" applyFont="1" applyBorder="1" applyAlignment="1">
      <alignment/>
    </xf>
    <xf numFmtId="164" fontId="9" fillId="0" borderId="16" xfId="0" applyFont="1" applyBorder="1" applyAlignment="1">
      <alignment/>
    </xf>
    <xf numFmtId="164" fontId="9" fillId="0" borderId="33" xfId="0" applyFont="1" applyBorder="1" applyAlignment="1">
      <alignment/>
    </xf>
    <xf numFmtId="164" fontId="9" fillId="0" borderId="29" xfId="0" applyFont="1" applyBorder="1" applyAlignment="1">
      <alignment/>
    </xf>
    <xf numFmtId="164" fontId="9" fillId="0" borderId="18" xfId="0" applyFont="1" applyBorder="1" applyAlignment="1">
      <alignment horizontal="center"/>
    </xf>
    <xf numFmtId="164" fontId="10" fillId="0" borderId="30" xfId="0" applyFont="1" applyBorder="1" applyAlignment="1">
      <alignment horizontal="center"/>
    </xf>
    <xf numFmtId="164" fontId="9" fillId="0" borderId="19" xfId="0" applyFont="1" applyBorder="1" applyAlignment="1">
      <alignment horizontal="center"/>
    </xf>
    <xf numFmtId="164" fontId="9" fillId="0" borderId="20" xfId="0" applyFont="1" applyBorder="1" applyAlignment="1">
      <alignment horizontal="left"/>
    </xf>
    <xf numFmtId="164" fontId="9" fillId="0" borderId="34" xfId="0" applyFont="1" applyBorder="1" applyAlignment="1">
      <alignment horizontal="center"/>
    </xf>
    <xf numFmtId="164" fontId="9" fillId="0" borderId="32" xfId="0" applyFont="1" applyBorder="1" applyAlignment="1">
      <alignment horizontal="center"/>
    </xf>
    <xf numFmtId="164" fontId="9" fillId="0" borderId="19" xfId="0" applyFont="1" applyBorder="1" applyAlignment="1">
      <alignment/>
    </xf>
    <xf numFmtId="168" fontId="9" fillId="0" borderId="20" xfId="0" applyNumberFormat="1" applyFont="1" applyBorder="1" applyAlignment="1">
      <alignment/>
    </xf>
    <xf numFmtId="164" fontId="9" fillId="0" borderId="20" xfId="0" applyFont="1" applyBorder="1" applyAlignment="1">
      <alignment/>
    </xf>
    <xf numFmtId="164" fontId="9" fillId="0" borderId="34" xfId="0" applyFont="1" applyBorder="1" applyAlignment="1">
      <alignment/>
    </xf>
    <xf numFmtId="164" fontId="9" fillId="0" borderId="32" xfId="0" applyFont="1" applyBorder="1" applyAlignment="1">
      <alignment/>
    </xf>
    <xf numFmtId="164" fontId="10" fillId="0" borderId="28" xfId="0" applyFont="1" applyBorder="1" applyAlignment="1">
      <alignment horizontal="center"/>
    </xf>
    <xf numFmtId="168" fontId="10" fillId="0" borderId="20" xfId="0" applyNumberFormat="1" applyFont="1" applyBorder="1" applyAlignment="1">
      <alignment horizontal="center"/>
    </xf>
    <xf numFmtId="164" fontId="10" fillId="0" borderId="20" xfId="0" applyFont="1" applyBorder="1" applyAlignment="1">
      <alignment horizontal="left"/>
    </xf>
    <xf numFmtId="164" fontId="10" fillId="0" borderId="31" xfId="0" applyFont="1" applyBorder="1" applyAlignment="1">
      <alignment horizontal="center"/>
    </xf>
    <xf numFmtId="164" fontId="10" fillId="0" borderId="32" xfId="0" applyFont="1" applyBorder="1" applyAlignment="1">
      <alignment horizontal="center"/>
    </xf>
    <xf numFmtId="164" fontId="10" fillId="0" borderId="34" xfId="0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71" fontId="6" fillId="0" borderId="3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171" fontId="6" fillId="0" borderId="14" xfId="0" applyNumberFormat="1" applyFont="1" applyBorder="1" applyAlignment="1">
      <alignment horizontal="center"/>
    </xf>
    <xf numFmtId="171" fontId="6" fillId="0" borderId="7" xfId="0" applyNumberFormat="1" applyFont="1" applyBorder="1" applyAlignment="1">
      <alignment horizontal="center"/>
    </xf>
    <xf numFmtId="171" fontId="6" fillId="0" borderId="11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1" fontId="0" fillId="0" borderId="0" xfId="0" applyNumberFormat="1" applyAlignment="1">
      <alignment/>
    </xf>
    <xf numFmtId="164" fontId="0" fillId="0" borderId="8" xfId="0" applyFont="1" applyBorder="1" applyAlignment="1">
      <alignment/>
    </xf>
    <xf numFmtId="164" fontId="0" fillId="0" borderId="3" xfId="0" applyFont="1" applyBorder="1" applyAlignment="1">
      <alignment/>
    </xf>
    <xf numFmtId="171" fontId="0" fillId="0" borderId="9" xfId="0" applyNumberFormat="1" applyBorder="1" applyAlignment="1">
      <alignment/>
    </xf>
    <xf numFmtId="171" fontId="0" fillId="0" borderId="2" xfId="0" applyNumberFormat="1" applyBorder="1" applyAlignment="1">
      <alignment/>
    </xf>
    <xf numFmtId="173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left"/>
    </xf>
    <xf numFmtId="174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8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5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13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4" xfId="0" applyFont="1" applyBorder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13" xfId="0" applyBorder="1" applyAlignment="1">
      <alignment/>
    </xf>
    <xf numFmtId="164" fontId="0" fillId="0" borderId="7" xfId="0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0" xfId="20"/>
    <cellStyle name="Currency0" xfId="21"/>
    <cellStyle name="Date" xfId="22"/>
    <cellStyle name="Fixed" xfId="23"/>
    <cellStyle name="Heading 1 1" xfId="24"/>
    <cellStyle name="Heading 2 1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600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55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Calcs!$D$70:$D$70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Calcs!$D$71:$D$103</c:f>
              <c:numCache/>
            </c:numRef>
          </c:val>
          <c:smooth val="0"/>
        </c:ser>
        <c:ser>
          <c:idx val="1"/>
          <c:order val="1"/>
          <c:tx>
            <c:strRef>
              <c:f>Calcs!$F$70:$F$70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Calcs!$F$71:$F$103</c:f>
              <c:numCache/>
            </c:numRef>
          </c:val>
          <c:smooth val="0"/>
        </c:ser>
        <c:ser>
          <c:idx val="2"/>
          <c:order val="2"/>
          <c:tx>
            <c:strRef>
              <c:f>Calcs!$G$70:$G$70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Calcs!$G$71:$G$103</c:f>
              <c:numCache/>
            </c:numRef>
          </c:val>
          <c:smooth val="0"/>
        </c:ser>
        <c:ser>
          <c:idx val="3"/>
          <c:order val="3"/>
          <c:tx>
            <c:strRef>
              <c:f>Calcs!$I$70:$I$70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Calcs!$I$71:$I$103</c:f>
              <c:numCache/>
            </c:numRef>
          </c:val>
          <c:smooth val="0"/>
        </c:ser>
        <c:ser>
          <c:idx val="4"/>
          <c:order val="4"/>
          <c:tx>
            <c:strRef>
              <c:f>Calcs!$J$70:$J$70</c:f>
            </c:strRef>
          </c:tx>
          <c:spPr>
            <a:ln w="3175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Calcs!$J$71:$J$103</c:f>
              <c:numCache/>
            </c:numRef>
          </c:val>
          <c:smooth val="0"/>
        </c:ser>
        <c:ser>
          <c:idx val="5"/>
          <c:order val="5"/>
          <c:tx>
            <c:strRef>
              <c:f>Calcs!$K$70:$K$70</c:f>
            </c:strRef>
          </c:tx>
          <c:spPr>
            <a:ln w="3175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Calcs!$K$71:$K$103</c:f>
              <c:numCache/>
            </c:numRef>
          </c:val>
          <c:smooth val="0"/>
        </c:ser>
        <c:marker val="1"/>
        <c:axId val="42054905"/>
        <c:axId val="42949826"/>
      </c:lineChart>
      <c:dateAx>
        <c:axId val="42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Machine &amp; Rider Weight - lbs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49826"/>
        <c:crossesAt val="0"/>
        <c:auto val="0"/>
        <c:noMultiLvlLbl val="0"/>
      </c:dateAx>
      <c:valAx>
        <c:axId val="4294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490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Calcs!$D$70:$D$70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Calcs!$D$71:$D$103</c:f>
              <c:numCache/>
            </c:numRef>
          </c:val>
          <c:smooth val="0"/>
        </c:ser>
        <c:ser>
          <c:idx val="1"/>
          <c:order val="1"/>
          <c:tx>
            <c:strRef>
              <c:f>Calcs!$F$70:$F$70</c:f>
            </c:strRef>
          </c:tx>
          <c:spPr>
            <a:ln w="25400">
              <a:solidFill>
                <a:srgbClr val="355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Calcs!$F$71:$F$103</c:f>
              <c:numCache/>
            </c:numRef>
          </c:val>
          <c:smooth val="0"/>
        </c:ser>
        <c:ser>
          <c:idx val="2"/>
          <c:order val="2"/>
          <c:tx>
            <c:strRef>
              <c:f>Calcs!$G$70:$G$70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Calcs!$G$71:$G$103</c:f>
              <c:numCache/>
            </c:numRef>
          </c:val>
          <c:smooth val="0"/>
        </c:ser>
        <c:ser>
          <c:idx val="3"/>
          <c:order val="3"/>
          <c:tx>
            <c:strRef>
              <c:f>Calcs!$I$70:$I$70</c:f>
            </c:strRef>
          </c:tx>
          <c:spPr>
            <a:ln w="25400">
              <a:solidFill>
                <a:srgbClr val="DC2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Calcs!$I$71:$I$103</c:f>
              <c:numCache/>
            </c:numRef>
          </c:val>
          <c:smooth val="0"/>
        </c:ser>
        <c:ser>
          <c:idx val="4"/>
          <c:order val="4"/>
          <c:tx>
            <c:strRef>
              <c:f>Calcs!$J$70:$J$70</c:f>
            </c:strRef>
          </c:tx>
          <c:spPr>
            <a:ln w="254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Calcs!$J$71:$J$103</c:f>
              <c:numCache/>
            </c:numRef>
          </c:val>
          <c:smooth val="0"/>
        </c:ser>
        <c:ser>
          <c:idx val="5"/>
          <c:order val="5"/>
          <c:tx>
            <c:strRef>
              <c:f>Calcs!$K$70:$K$70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Calcs!$K$71:$K$103</c:f>
              <c:numCache/>
            </c:numRef>
          </c:val>
          <c:smooth val="0"/>
        </c:ser>
        <c:marker val="1"/>
        <c:axId val="51004115"/>
        <c:axId val="56383852"/>
      </c:lineChart>
      <c:dateAx>
        <c:axId val="51004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Machine &amp; Rider Weight - Kgs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3852"/>
        <c:crossesAt val="0"/>
        <c:auto val="0"/>
        <c:noMultiLvlLbl val="0"/>
      </c:dateAx>
      <c:valAx>
        <c:axId val="56383852"/>
        <c:scaling>
          <c:orientation val="minMax"/>
          <c:max val="1.0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 - kg/mm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4115"/>
        <c:crossesAt val="1"/>
        <c:crossBetween val="midCat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Calcs!$D$23:$D$23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Calcs!$D$24:$D$53</c:f>
              <c:numCache/>
            </c:numRef>
          </c:val>
          <c:smooth val="0"/>
        </c:ser>
        <c:ser>
          <c:idx val="1"/>
          <c:order val="1"/>
          <c:tx>
            <c:strRef>
              <c:f>Calcs!$F$23:$F$23</c:f>
            </c:strRef>
          </c:tx>
          <c:spPr>
            <a:ln w="25400">
              <a:solidFill>
                <a:srgbClr val="355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Calcs!$F$24:$F$53</c:f>
              <c:numCache/>
            </c:numRef>
          </c:val>
          <c:smooth val="0"/>
        </c:ser>
        <c:ser>
          <c:idx val="2"/>
          <c:order val="2"/>
          <c:tx>
            <c:strRef>
              <c:f>Calcs!$G$23:$G$23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Calcs!$G$24:$G$53</c:f>
              <c:numCache/>
            </c:numRef>
          </c:val>
          <c:smooth val="0"/>
        </c:ser>
        <c:ser>
          <c:idx val="3"/>
          <c:order val="3"/>
          <c:tx>
            <c:strRef>
              <c:f>Calcs!$I$23:$I$23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Calcs!$I$24:$I$53</c:f>
              <c:numCache/>
            </c:numRef>
          </c:val>
          <c:smooth val="0"/>
        </c:ser>
        <c:ser>
          <c:idx val="4"/>
          <c:order val="4"/>
          <c:tx>
            <c:strRef>
              <c:f>Calcs!$J$23:$J$23</c:f>
            </c:strRef>
          </c:tx>
          <c:spPr>
            <a:ln w="254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Calcs!$J$24:$J$53</c:f>
              <c:numCache/>
            </c:numRef>
          </c:val>
          <c:smooth val="0"/>
        </c:ser>
        <c:ser>
          <c:idx val="5"/>
          <c:order val="5"/>
          <c:tx>
            <c:strRef>
              <c:f>Calcs!$K$23:$K$23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Calcs!$K$24:$K$53</c:f>
              <c:numCache/>
            </c:numRef>
          </c:val>
          <c:smooth val="0"/>
        </c:ser>
        <c:marker val="1"/>
        <c:axId val="37692621"/>
        <c:axId val="3689270"/>
      </c:lineChart>
      <c:dateAx>
        <c:axId val="37692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Rider Weight - kgs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270"/>
        <c:crossesAt val="0"/>
        <c:auto val="0"/>
        <c:noMultiLvlLbl val="0"/>
      </c:dateAx>
      <c:valAx>
        <c:axId val="3689270"/>
        <c:scaling>
          <c:orientation val="minMax"/>
          <c:max val="1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 - kg/mm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92621"/>
        <c:crossesAt val="1"/>
        <c:crossBetween val="midCat"/>
        <c:dispUnits/>
        <c:majorUnit val="0.05"/>
      </c:valAx>
      <c:spPr>
        <a:noFill/>
        <a:ln w="25400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Calcs!$D$70:$D$70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Calcs!$D$71:$D$103</c:f>
              <c:numCache/>
            </c:numRef>
          </c:val>
          <c:smooth val="0"/>
        </c:ser>
        <c:ser>
          <c:idx val="1"/>
          <c:order val="1"/>
          <c:tx>
            <c:strRef>
              <c:f>Calcs!$F$70:$F$70</c:f>
            </c:strRef>
          </c:tx>
          <c:spPr>
            <a:ln w="25400">
              <a:solidFill>
                <a:srgbClr val="355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Calcs!$F$71:$F$103</c:f>
              <c:numCache/>
            </c:numRef>
          </c:val>
          <c:smooth val="0"/>
        </c:ser>
        <c:ser>
          <c:idx val="2"/>
          <c:order val="2"/>
          <c:tx>
            <c:strRef>
              <c:f>Calcs!$G$70:$G$70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Calcs!$G$71:$G$103</c:f>
              <c:numCache/>
            </c:numRef>
          </c:val>
          <c:smooth val="0"/>
        </c:ser>
        <c:ser>
          <c:idx val="3"/>
          <c:order val="3"/>
          <c:tx>
            <c:strRef>
              <c:f>Calcs!$I$70:$I$70</c:f>
            </c:strRef>
          </c:tx>
          <c:spPr>
            <a:ln w="25400">
              <a:solidFill>
                <a:srgbClr val="DC2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Calcs!$I$71:$I$103</c:f>
              <c:numCache/>
            </c:numRef>
          </c:val>
          <c:smooth val="0"/>
        </c:ser>
        <c:ser>
          <c:idx val="4"/>
          <c:order val="4"/>
          <c:tx>
            <c:strRef>
              <c:f>Calcs!$J$70:$J$70</c:f>
            </c:strRef>
          </c:tx>
          <c:spPr>
            <a:ln w="254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Calcs!$J$71:$J$103</c:f>
              <c:numCache/>
            </c:numRef>
          </c:val>
          <c:smooth val="0"/>
        </c:ser>
        <c:ser>
          <c:idx val="5"/>
          <c:order val="5"/>
          <c:tx>
            <c:strRef>
              <c:f>Calcs!$K$70:$K$70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Calcs!$K$71:$K$103</c:f>
              <c:numCache/>
            </c:numRef>
          </c:val>
          <c:smooth val="0"/>
        </c:ser>
        <c:marker val="1"/>
        <c:axId val="33203431"/>
        <c:axId val="30395424"/>
      </c:lineChart>
      <c:dateAx>
        <c:axId val="33203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Machine &amp; Rider Weight - lbs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95424"/>
        <c:crossesAt val="0"/>
        <c:auto val="0"/>
        <c:noMultiLvlLbl val="0"/>
      </c:dateAx>
      <c:valAx>
        <c:axId val="30395424"/>
        <c:scaling>
          <c:orientation val="minMax"/>
          <c:max val="1.0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 - kg/mm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03431"/>
        <c:crossesAt val="1"/>
        <c:crossBetween val="midCat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81</xdr:row>
      <xdr:rowOff>9525</xdr:rowOff>
    </xdr:from>
    <xdr:to>
      <xdr:col>18</xdr:col>
      <xdr:colOff>742950</xdr:colOff>
      <xdr:row>106</xdr:row>
      <xdr:rowOff>142875</xdr:rowOff>
    </xdr:to>
    <xdr:graphicFrame>
      <xdr:nvGraphicFramePr>
        <xdr:cNvPr id="1" name="Chart 1"/>
        <xdr:cNvGraphicFramePr/>
      </xdr:nvGraphicFramePr>
      <xdr:xfrm>
        <a:off x="6067425" y="13125450"/>
        <a:ext cx="61055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42</xdr:row>
      <xdr:rowOff>57150</xdr:rowOff>
    </xdr:from>
    <xdr:to>
      <xdr:col>12</xdr:col>
      <xdr:colOff>742950</xdr:colOff>
      <xdr:row>82</xdr:row>
      <xdr:rowOff>123825</xdr:rowOff>
    </xdr:to>
    <xdr:graphicFrame>
      <xdr:nvGraphicFramePr>
        <xdr:cNvPr id="1" name="Chart 1"/>
        <xdr:cNvGraphicFramePr/>
      </xdr:nvGraphicFramePr>
      <xdr:xfrm>
        <a:off x="76200" y="6858000"/>
        <a:ext cx="9144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12</xdr:col>
      <xdr:colOff>723900</xdr:colOff>
      <xdr:row>41</xdr:row>
      <xdr:rowOff>76200</xdr:rowOff>
    </xdr:to>
    <xdr:graphicFrame>
      <xdr:nvGraphicFramePr>
        <xdr:cNvPr id="2" name="Chart 2"/>
        <xdr:cNvGraphicFramePr/>
      </xdr:nvGraphicFramePr>
      <xdr:xfrm>
        <a:off x="85725" y="161925"/>
        <a:ext cx="9115425" cy="655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83</xdr:row>
      <xdr:rowOff>76200</xdr:rowOff>
    </xdr:from>
    <xdr:to>
      <xdr:col>12</xdr:col>
      <xdr:colOff>752475</xdr:colOff>
      <xdr:row>123</xdr:row>
      <xdr:rowOff>161925</xdr:rowOff>
    </xdr:to>
    <xdr:graphicFrame>
      <xdr:nvGraphicFramePr>
        <xdr:cNvPr id="3" name="Chart 3"/>
        <xdr:cNvGraphicFramePr/>
      </xdr:nvGraphicFramePr>
      <xdr:xfrm>
        <a:off x="85725" y="13515975"/>
        <a:ext cx="9144000" cy="656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36"/>
  <sheetViews>
    <sheetView workbookViewId="0" topLeftCell="A1">
      <selection activeCell="C5" sqref="C5"/>
    </sheetView>
  </sheetViews>
  <sheetFormatPr defaultColWidth="11.421875" defaultRowHeight="12.75"/>
  <cols>
    <col min="1" max="1" width="2.421875" style="1" customWidth="1"/>
    <col min="2" max="3" width="11.57421875" style="1" customWidth="1"/>
    <col min="4" max="4" width="69.00390625" style="1" customWidth="1"/>
    <col min="5" max="16384" width="11.57421875" style="1" customWidth="1"/>
  </cols>
  <sheetData>
    <row r="2" spans="3:4" ht="12.75">
      <c r="C2" s="2"/>
      <c r="D2" s="3" t="s">
        <v>0</v>
      </c>
    </row>
    <row r="3" spans="3:4" ht="12.75">
      <c r="C3" s="4"/>
      <c r="D3" s="5"/>
    </row>
    <row r="4" spans="3:4" ht="12.75">
      <c r="C4" s="6" t="s">
        <v>1</v>
      </c>
      <c r="D4" s="7" t="s">
        <v>2</v>
      </c>
    </row>
    <row r="5" spans="3:4" ht="12.75">
      <c r="C5" s="4"/>
      <c r="D5" s="5"/>
    </row>
    <row r="6" spans="3:4" ht="12.75">
      <c r="C6" s="4" t="s">
        <v>3</v>
      </c>
      <c r="D6" s="5" t="s">
        <v>4</v>
      </c>
    </row>
    <row r="7" spans="3:4" ht="12.75">
      <c r="C7" s="4"/>
      <c r="D7" s="5"/>
    </row>
    <row r="8" spans="3:4" ht="12.75">
      <c r="C8" s="4" t="s">
        <v>5</v>
      </c>
      <c r="D8" s="5" t="s">
        <v>6</v>
      </c>
    </row>
    <row r="9" spans="3:4" ht="12.75">
      <c r="C9" s="4"/>
      <c r="D9" s="5"/>
    </row>
    <row r="10" spans="3:4" ht="12.75">
      <c r="C10" s="4" t="s">
        <v>7</v>
      </c>
      <c r="D10" s="5" t="s">
        <v>8</v>
      </c>
    </row>
    <row r="11" spans="3:4" ht="12.75">
      <c r="C11" s="4"/>
      <c r="D11" s="5"/>
    </row>
    <row r="12" spans="3:4" ht="12.75">
      <c r="C12" s="4" t="s">
        <v>9</v>
      </c>
      <c r="D12" s="5" t="s">
        <v>10</v>
      </c>
    </row>
    <row r="13" spans="3:4" ht="12.75">
      <c r="C13" s="4"/>
      <c r="D13" s="5"/>
    </row>
    <row r="14" spans="3:4" ht="12.75">
      <c r="C14" s="4" t="s">
        <v>11</v>
      </c>
      <c r="D14" s="5" t="s">
        <v>12</v>
      </c>
    </row>
    <row r="15" spans="3:4" ht="12.75">
      <c r="C15" s="4"/>
      <c r="D15" s="5"/>
    </row>
    <row r="16" spans="3:4" ht="12.75">
      <c r="C16" s="4" t="s">
        <v>13</v>
      </c>
      <c r="D16" s="5" t="s">
        <v>14</v>
      </c>
    </row>
    <row r="17" spans="3:4" ht="12.75">
      <c r="C17" s="4"/>
      <c r="D17" s="5"/>
    </row>
    <row r="18" spans="3:4" ht="12.75">
      <c r="C18" s="4" t="s">
        <v>15</v>
      </c>
      <c r="D18" s="5" t="s">
        <v>16</v>
      </c>
    </row>
    <row r="19" spans="3:4" ht="12.75">
      <c r="C19" s="4"/>
      <c r="D19" s="5"/>
    </row>
    <row r="20" spans="3:4" ht="12.75">
      <c r="C20" s="4" t="s">
        <v>17</v>
      </c>
      <c r="D20" s="5" t="s">
        <v>18</v>
      </c>
    </row>
    <row r="21" spans="3:4" ht="12.75">
      <c r="C21" s="4"/>
      <c r="D21" s="5"/>
    </row>
    <row r="22" spans="3:4" ht="12.75">
      <c r="C22" s="4" t="s">
        <v>19</v>
      </c>
      <c r="D22" s="5" t="s">
        <v>20</v>
      </c>
    </row>
    <row r="23" spans="3:4" ht="12.75">
      <c r="C23" s="4"/>
      <c r="D23" s="5"/>
    </row>
    <row r="24" spans="3:4" ht="12.75">
      <c r="C24" s="4" t="s">
        <v>21</v>
      </c>
      <c r="D24" s="5" t="s">
        <v>22</v>
      </c>
    </row>
    <row r="25" spans="3:4" ht="12.75">
      <c r="C25" s="4"/>
      <c r="D25" s="5"/>
    </row>
    <row r="26" spans="3:4" ht="12.75">
      <c r="C26" s="4" t="s">
        <v>23</v>
      </c>
      <c r="D26" s="5" t="s">
        <v>24</v>
      </c>
    </row>
    <row r="27" spans="3:4" ht="12.75">
      <c r="C27" s="6"/>
      <c r="D27" s="7"/>
    </row>
    <row r="29" ht="12.75">
      <c r="D29" s="8" t="s">
        <v>25</v>
      </c>
    </row>
    <row r="31" spans="3:4" ht="12.75">
      <c r="C31" s="9"/>
      <c r="D31" s="9"/>
    </row>
    <row r="32" spans="3:4" ht="12.75">
      <c r="C32" s="10" t="s">
        <v>26</v>
      </c>
      <c r="D32" s="9"/>
    </row>
    <row r="33" spans="3:4" ht="12.75">
      <c r="C33" s="10" t="s">
        <v>27</v>
      </c>
      <c r="D33" s="9"/>
    </row>
    <row r="34" spans="3:4" ht="12.75">
      <c r="C34" s="10"/>
      <c r="D34" s="9"/>
    </row>
    <row r="35" spans="3:4" ht="12.75">
      <c r="C35" s="10" t="s">
        <v>28</v>
      </c>
      <c r="D35" s="9"/>
    </row>
    <row r="36" spans="3:4" ht="12.75">
      <c r="C36" s="10" t="s">
        <v>29</v>
      </c>
      <c r="D36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N59"/>
  <sheetViews>
    <sheetView workbookViewId="0" topLeftCell="A1">
      <selection activeCell="D3" sqref="D3"/>
    </sheetView>
  </sheetViews>
  <sheetFormatPr defaultColWidth="11.421875" defaultRowHeight="12.75"/>
  <cols>
    <col min="1" max="1" width="2.57421875" style="0" customWidth="1"/>
    <col min="2" max="2" width="5.140625" style="0" customWidth="1"/>
    <col min="3" max="3" width="11.421875" style="0" customWidth="1"/>
    <col min="4" max="4" width="25.57421875" style="0" customWidth="1"/>
    <col min="5" max="5" width="5.140625" style="0" customWidth="1"/>
    <col min="6" max="6" width="7.7109375" style="0" customWidth="1"/>
    <col min="7" max="7" width="8.8515625" style="0" customWidth="1"/>
    <col min="8" max="14" width="7.7109375" style="0" customWidth="1"/>
  </cols>
  <sheetData>
    <row r="2" spans="2:14" ht="12.75">
      <c r="B2" s="17" t="s">
        <v>41</v>
      </c>
      <c r="C2" s="18" t="s">
        <v>42</v>
      </c>
      <c r="D2" s="21" t="s">
        <v>2</v>
      </c>
      <c r="E2" s="27" t="s">
        <v>43</v>
      </c>
      <c r="F2" s="336"/>
      <c r="G2" s="336" t="s">
        <v>17</v>
      </c>
      <c r="H2" s="336" t="s">
        <v>17</v>
      </c>
      <c r="I2" s="337"/>
      <c r="J2" s="337"/>
      <c r="K2" s="337"/>
      <c r="L2" s="336"/>
      <c r="M2" s="338"/>
      <c r="N2" s="337"/>
    </row>
    <row r="3" spans="2:14" ht="12.75">
      <c r="B3" s="35" t="s">
        <v>52</v>
      </c>
      <c r="C3" s="36"/>
      <c r="D3" s="37"/>
      <c r="E3" s="38"/>
      <c r="F3" s="339"/>
      <c r="G3" s="339" t="s">
        <v>1118</v>
      </c>
      <c r="H3" s="339" t="s">
        <v>1119</v>
      </c>
      <c r="I3" s="340"/>
      <c r="J3" s="340"/>
      <c r="K3" s="340"/>
      <c r="L3" s="339"/>
      <c r="M3" s="339"/>
      <c r="N3" s="340"/>
    </row>
    <row r="4" spans="2:14" ht="12.75">
      <c r="B4" s="22"/>
      <c r="E4" s="31"/>
      <c r="F4" s="341"/>
      <c r="G4" s="341"/>
      <c r="H4" s="342"/>
      <c r="I4" s="343"/>
      <c r="J4" s="344"/>
      <c r="K4" s="343"/>
      <c r="L4" s="344"/>
      <c r="M4" s="343"/>
      <c r="N4" s="345"/>
    </row>
    <row r="5" spans="2:14" ht="12.75">
      <c r="B5" s="22"/>
      <c r="D5" t="s">
        <v>1120</v>
      </c>
      <c r="E5" s="31"/>
      <c r="F5" s="341"/>
      <c r="G5" s="341"/>
      <c r="H5" s="346"/>
      <c r="I5" s="347"/>
      <c r="J5" s="348"/>
      <c r="K5" s="347"/>
      <c r="L5" s="348"/>
      <c r="M5" s="347"/>
      <c r="N5" s="349"/>
    </row>
    <row r="6" spans="2:14" ht="12.75">
      <c r="B6" s="22"/>
      <c r="E6" s="31"/>
      <c r="F6" s="341"/>
      <c r="G6" s="341"/>
      <c r="H6" s="346"/>
      <c r="I6" s="347"/>
      <c r="J6" s="348"/>
      <c r="K6" s="347"/>
      <c r="L6" s="348"/>
      <c r="M6" s="347"/>
      <c r="N6" s="349"/>
    </row>
    <row r="7" spans="2:14" ht="12.75">
      <c r="B7" s="22"/>
      <c r="D7" t="s">
        <v>1066</v>
      </c>
      <c r="E7" s="31"/>
      <c r="F7" s="341"/>
      <c r="G7" s="341"/>
      <c r="H7" s="346"/>
      <c r="I7" s="347"/>
      <c r="J7" s="348"/>
      <c r="K7" s="347"/>
      <c r="L7" s="348"/>
      <c r="M7" s="347"/>
      <c r="N7" s="349"/>
    </row>
    <row r="8" spans="2:14" ht="12.75">
      <c r="B8" s="22"/>
      <c r="E8" s="31"/>
      <c r="F8" s="341"/>
      <c r="G8" s="341"/>
      <c r="H8" s="346"/>
      <c r="I8" s="347"/>
      <c r="J8" s="348"/>
      <c r="K8" s="347"/>
      <c r="L8" s="348"/>
      <c r="M8" s="347"/>
      <c r="N8" s="349"/>
    </row>
    <row r="9" spans="2:14" ht="12.75">
      <c r="B9" s="22" t="s">
        <v>226</v>
      </c>
      <c r="C9" s="26" t="s">
        <v>227</v>
      </c>
      <c r="D9" s="15" t="s">
        <v>228</v>
      </c>
      <c r="E9" s="31"/>
      <c r="F9" s="341"/>
      <c r="G9" s="341"/>
      <c r="H9" s="346"/>
      <c r="I9" s="347"/>
      <c r="J9" s="348"/>
      <c r="K9" s="347"/>
      <c r="L9" s="348"/>
      <c r="M9" s="347"/>
      <c r="N9" s="349"/>
    </row>
    <row r="10" spans="2:14" ht="12.75">
      <c r="B10" s="22" t="s">
        <v>232</v>
      </c>
      <c r="C10" s="26" t="s">
        <v>235</v>
      </c>
      <c r="D10" s="15" t="s">
        <v>236</v>
      </c>
      <c r="E10" s="31"/>
      <c r="F10" s="341"/>
      <c r="G10" s="341"/>
      <c r="H10" s="346"/>
      <c r="I10" s="347"/>
      <c r="J10" s="348"/>
      <c r="K10" s="347"/>
      <c r="L10" s="348"/>
      <c r="M10" s="347"/>
      <c r="N10" s="349"/>
    </row>
    <row r="11" spans="2:14" ht="12.75">
      <c r="B11" s="22" t="s">
        <v>237</v>
      </c>
      <c r="C11" s="26" t="s">
        <v>247</v>
      </c>
      <c r="D11" s="15" t="s">
        <v>248</v>
      </c>
      <c r="E11" s="31"/>
      <c r="F11" s="341"/>
      <c r="G11" s="341" t="s">
        <v>606</v>
      </c>
      <c r="H11" s="341" t="s">
        <v>606</v>
      </c>
      <c r="I11" s="347"/>
      <c r="J11" s="348"/>
      <c r="K11" s="347"/>
      <c r="L11" s="348"/>
      <c r="M11" s="347"/>
      <c r="N11" s="349"/>
    </row>
    <row r="12" spans="2:14" ht="12.75">
      <c r="B12" s="22" t="s">
        <v>237</v>
      </c>
      <c r="C12" s="26" t="s">
        <v>247</v>
      </c>
      <c r="D12" s="15" t="s">
        <v>248</v>
      </c>
      <c r="E12" s="31"/>
      <c r="F12" s="341"/>
      <c r="G12" s="341" t="s">
        <v>606</v>
      </c>
      <c r="H12" s="341" t="s">
        <v>606</v>
      </c>
      <c r="I12" s="347"/>
      <c r="J12" s="348"/>
      <c r="K12" s="347"/>
      <c r="L12" s="348"/>
      <c r="M12" s="347"/>
      <c r="N12" s="349"/>
    </row>
    <row r="13" spans="2:14" ht="12.75">
      <c r="B13" s="22" t="s">
        <v>237</v>
      </c>
      <c r="C13" s="26" t="s">
        <v>247</v>
      </c>
      <c r="D13" s="15" t="s">
        <v>248</v>
      </c>
      <c r="E13" s="31"/>
      <c r="F13" s="341"/>
      <c r="G13" s="341" t="s">
        <v>606</v>
      </c>
      <c r="H13" s="341" t="s">
        <v>606</v>
      </c>
      <c r="I13" s="347"/>
      <c r="J13" s="348"/>
      <c r="K13" s="347"/>
      <c r="L13" s="348"/>
      <c r="M13" s="347"/>
      <c r="N13" s="349"/>
    </row>
    <row r="14" spans="2:14" ht="12.75">
      <c r="B14" s="22" t="s">
        <v>237</v>
      </c>
      <c r="C14" s="26" t="s">
        <v>247</v>
      </c>
      <c r="D14" s="15" t="s">
        <v>248</v>
      </c>
      <c r="E14" s="31"/>
      <c r="F14" s="341"/>
      <c r="G14" s="341" t="s">
        <v>606</v>
      </c>
      <c r="H14" s="341" t="s">
        <v>606</v>
      </c>
      <c r="I14" s="347"/>
      <c r="J14" s="348"/>
      <c r="K14" s="347"/>
      <c r="L14" s="348"/>
      <c r="M14" s="347"/>
      <c r="N14" s="349"/>
    </row>
    <row r="15" spans="2:14" ht="12.75">
      <c r="B15" s="22"/>
      <c r="C15" s="26"/>
      <c r="D15" s="15"/>
      <c r="E15" s="31"/>
      <c r="F15" s="341"/>
      <c r="G15" s="341"/>
      <c r="H15" s="346"/>
      <c r="I15" s="347"/>
      <c r="J15" s="348"/>
      <c r="K15" s="347"/>
      <c r="L15" s="348"/>
      <c r="M15" s="347"/>
      <c r="N15" s="349"/>
    </row>
    <row r="16" spans="2:14" ht="12.75">
      <c r="B16" s="22" t="s">
        <v>255</v>
      </c>
      <c r="C16" s="26" t="s">
        <v>256</v>
      </c>
      <c r="D16" s="15" t="s">
        <v>257</v>
      </c>
      <c r="E16" s="31"/>
      <c r="F16" s="341"/>
      <c r="G16" s="341"/>
      <c r="H16" s="346"/>
      <c r="I16" s="347"/>
      <c r="J16" s="348"/>
      <c r="K16" s="347"/>
      <c r="L16" s="348"/>
      <c r="M16" s="347"/>
      <c r="N16" s="349"/>
    </row>
    <row r="17" spans="2:14" ht="12.75">
      <c r="B17" s="22" t="s">
        <v>258</v>
      </c>
      <c r="C17" s="26" t="s">
        <v>259</v>
      </c>
      <c r="D17" s="15" t="s">
        <v>260</v>
      </c>
      <c r="E17" s="31"/>
      <c r="F17" s="341"/>
      <c r="G17" s="341"/>
      <c r="H17" s="346"/>
      <c r="I17" s="347"/>
      <c r="J17" s="348"/>
      <c r="K17" s="347"/>
      <c r="L17" s="348"/>
      <c r="M17" s="347"/>
      <c r="N17" s="349"/>
    </row>
    <row r="18" spans="2:14" ht="12.75">
      <c r="B18" s="22"/>
      <c r="C18" s="26"/>
      <c r="D18" s="15"/>
      <c r="E18" s="31"/>
      <c r="F18" s="341"/>
      <c r="G18" s="341"/>
      <c r="H18" s="346"/>
      <c r="I18" s="347"/>
      <c r="J18" s="348"/>
      <c r="K18" s="347"/>
      <c r="L18" s="348"/>
      <c r="M18" s="347"/>
      <c r="N18" s="349"/>
    </row>
    <row r="19" spans="2:14" ht="12.75">
      <c r="B19" s="22" t="s">
        <v>261</v>
      </c>
      <c r="C19" s="26" t="s">
        <v>526</v>
      </c>
      <c r="D19" s="15" t="s">
        <v>527</v>
      </c>
      <c r="E19" s="31"/>
      <c r="F19" s="341"/>
      <c r="G19" s="341" t="s">
        <v>1121</v>
      </c>
      <c r="H19" s="346" t="s">
        <v>1121</v>
      </c>
      <c r="I19" s="347"/>
      <c r="J19" s="348"/>
      <c r="K19" s="347"/>
      <c r="L19" s="348"/>
      <c r="M19" s="347"/>
      <c r="N19" s="349"/>
    </row>
    <row r="20" spans="2:14" ht="12.75">
      <c r="B20" s="22" t="s">
        <v>261</v>
      </c>
      <c r="C20" s="26" t="s">
        <v>526</v>
      </c>
      <c r="D20" s="15" t="s">
        <v>527</v>
      </c>
      <c r="E20" s="31"/>
      <c r="F20" s="341"/>
      <c r="G20" s="341" t="s">
        <v>1121</v>
      </c>
      <c r="H20" s="346" t="s">
        <v>1121</v>
      </c>
      <c r="I20" s="347"/>
      <c r="J20" s="348"/>
      <c r="K20" s="347"/>
      <c r="L20" s="348"/>
      <c r="M20" s="347"/>
      <c r="N20" s="349"/>
    </row>
    <row r="21" spans="2:14" ht="12.75">
      <c r="B21" s="22"/>
      <c r="C21" s="26"/>
      <c r="D21" s="15"/>
      <c r="E21" s="31"/>
      <c r="F21" s="341"/>
      <c r="G21" s="341" t="s">
        <v>1121</v>
      </c>
      <c r="H21" s="346" t="s">
        <v>1121</v>
      </c>
      <c r="I21" s="347"/>
      <c r="J21" s="348"/>
      <c r="K21" s="347"/>
      <c r="L21" s="348"/>
      <c r="M21" s="347"/>
      <c r="N21" s="349"/>
    </row>
    <row r="22" spans="2:14" ht="12.75">
      <c r="B22" s="22" t="s">
        <v>261</v>
      </c>
      <c r="C22" s="26" t="s">
        <v>457</v>
      </c>
      <c r="D22" s="15" t="s">
        <v>458</v>
      </c>
      <c r="E22" s="31"/>
      <c r="F22" s="341"/>
      <c r="G22" s="341" t="s">
        <v>1122</v>
      </c>
      <c r="H22" s="346" t="s">
        <v>1123</v>
      </c>
      <c r="I22" s="347"/>
      <c r="J22" s="348"/>
      <c r="K22" s="347"/>
      <c r="L22" s="348"/>
      <c r="M22" s="347"/>
      <c r="N22" s="349"/>
    </row>
    <row r="23" spans="2:14" ht="12.75">
      <c r="B23" s="22" t="s">
        <v>261</v>
      </c>
      <c r="C23" s="26" t="s">
        <v>523</v>
      </c>
      <c r="D23" s="15" t="s">
        <v>524</v>
      </c>
      <c r="E23" s="31"/>
      <c r="F23" s="341"/>
      <c r="G23" s="341" t="s">
        <v>1121</v>
      </c>
      <c r="H23" s="346" t="s">
        <v>1124</v>
      </c>
      <c r="I23" s="347"/>
      <c r="J23" s="348"/>
      <c r="K23" s="347"/>
      <c r="L23" s="348"/>
      <c r="M23" s="347"/>
      <c r="N23" s="349"/>
    </row>
    <row r="24" spans="2:14" ht="12.75">
      <c r="B24" s="22" t="s">
        <v>261</v>
      </c>
      <c r="C24" s="26" t="s">
        <v>493</v>
      </c>
      <c r="D24" s="15" t="s">
        <v>494</v>
      </c>
      <c r="E24" s="31"/>
      <c r="F24" s="341"/>
      <c r="G24" s="341" t="s">
        <v>1124</v>
      </c>
      <c r="H24" s="346" t="s">
        <v>1125</v>
      </c>
      <c r="I24" s="347"/>
      <c r="J24" s="348"/>
      <c r="K24" s="347"/>
      <c r="L24" s="348"/>
      <c r="M24" s="347"/>
      <c r="N24" s="349"/>
    </row>
    <row r="25" spans="2:14" ht="12.75">
      <c r="B25" s="22" t="s">
        <v>261</v>
      </c>
      <c r="C25" s="26" t="s">
        <v>481</v>
      </c>
      <c r="D25" s="15" t="s">
        <v>482</v>
      </c>
      <c r="E25" s="31"/>
      <c r="F25" s="341"/>
      <c r="G25" s="341" t="s">
        <v>1125</v>
      </c>
      <c r="H25" s="346" t="s">
        <v>1126</v>
      </c>
      <c r="I25" s="347"/>
      <c r="J25" s="348"/>
      <c r="K25" s="347"/>
      <c r="L25" s="348"/>
      <c r="M25" s="347"/>
      <c r="N25" s="349"/>
    </row>
    <row r="26" spans="2:14" ht="12.75">
      <c r="B26" s="22" t="s">
        <v>261</v>
      </c>
      <c r="C26" s="26" t="s">
        <v>469</v>
      </c>
      <c r="D26" s="15" t="s">
        <v>470</v>
      </c>
      <c r="E26" s="31"/>
      <c r="F26" s="341"/>
      <c r="G26" s="341" t="s">
        <v>1127</v>
      </c>
      <c r="H26" s="346" t="s">
        <v>1123</v>
      </c>
      <c r="I26" s="347"/>
      <c r="J26" s="348"/>
      <c r="K26" s="347"/>
      <c r="L26" s="348"/>
      <c r="M26" s="347"/>
      <c r="N26" s="349"/>
    </row>
    <row r="27" spans="2:14" ht="12.75">
      <c r="B27" s="22" t="s">
        <v>261</v>
      </c>
      <c r="C27" s="26" t="s">
        <v>459</v>
      </c>
      <c r="D27" s="15" t="s">
        <v>460</v>
      </c>
      <c r="E27" s="31"/>
      <c r="F27" s="341"/>
      <c r="G27" s="341" t="s">
        <v>1126</v>
      </c>
      <c r="H27" s="346" t="s">
        <v>1128</v>
      </c>
      <c r="I27" s="347"/>
      <c r="J27" s="348"/>
      <c r="K27" s="347"/>
      <c r="L27" s="348"/>
      <c r="M27" s="347"/>
      <c r="N27" s="349"/>
    </row>
    <row r="28" spans="2:14" ht="12.75">
      <c r="B28" s="22" t="s">
        <v>261</v>
      </c>
      <c r="C28" s="26" t="s">
        <v>428</v>
      </c>
      <c r="D28" s="15" t="s">
        <v>429</v>
      </c>
      <c r="E28" s="31"/>
      <c r="F28" s="341"/>
      <c r="G28" s="341" t="s">
        <v>1123</v>
      </c>
      <c r="H28" s="346" t="s">
        <v>1129</v>
      </c>
      <c r="I28" s="347"/>
      <c r="J28" s="348"/>
      <c r="K28" s="347"/>
      <c r="L28" s="348"/>
      <c r="M28" s="347"/>
      <c r="N28" s="349"/>
    </row>
    <row r="29" spans="2:14" ht="12.75">
      <c r="B29" s="22" t="s">
        <v>261</v>
      </c>
      <c r="C29" s="26" t="s">
        <v>475</v>
      </c>
      <c r="D29" s="15" t="s">
        <v>476</v>
      </c>
      <c r="E29" s="31"/>
      <c r="F29" s="341"/>
      <c r="G29" s="341" t="s">
        <v>1128</v>
      </c>
      <c r="H29" s="346" t="s">
        <v>1129</v>
      </c>
      <c r="I29" s="347"/>
      <c r="J29" s="348"/>
      <c r="K29" s="347"/>
      <c r="L29" s="348"/>
      <c r="M29" s="347"/>
      <c r="N29" s="349"/>
    </row>
    <row r="30" spans="2:14" ht="12.75">
      <c r="B30" s="22"/>
      <c r="C30" s="26"/>
      <c r="D30" s="15"/>
      <c r="E30" s="31"/>
      <c r="F30" s="341"/>
      <c r="G30" s="341" t="s">
        <v>1129</v>
      </c>
      <c r="H30" s="346"/>
      <c r="I30" s="347"/>
      <c r="J30" s="348"/>
      <c r="K30" s="347"/>
      <c r="L30" s="348"/>
      <c r="M30" s="347"/>
      <c r="N30" s="349"/>
    </row>
    <row r="31" spans="2:14" ht="12.75">
      <c r="B31" s="22"/>
      <c r="C31" s="26"/>
      <c r="D31" s="15"/>
      <c r="E31" s="31"/>
      <c r="F31" s="341"/>
      <c r="G31" s="341" t="s">
        <v>1129</v>
      </c>
      <c r="H31" s="346"/>
      <c r="I31" s="347"/>
      <c r="J31" s="348"/>
      <c r="K31" s="347"/>
      <c r="L31" s="348"/>
      <c r="M31" s="347"/>
      <c r="N31" s="349"/>
    </row>
    <row r="32" spans="2:14" ht="12.75">
      <c r="B32" s="22"/>
      <c r="C32" s="26"/>
      <c r="D32" s="15"/>
      <c r="E32" s="31"/>
      <c r="F32" s="341"/>
      <c r="G32" s="341"/>
      <c r="H32" s="346"/>
      <c r="I32" s="347"/>
      <c r="J32" s="348"/>
      <c r="K32" s="347"/>
      <c r="L32" s="348"/>
      <c r="M32" s="347"/>
      <c r="N32" s="349"/>
    </row>
    <row r="33" spans="2:14" ht="12.75">
      <c r="B33" s="22" t="s">
        <v>264</v>
      </c>
      <c r="C33" s="26" t="s">
        <v>265</v>
      </c>
      <c r="D33" s="15" t="s">
        <v>266</v>
      </c>
      <c r="E33" s="31"/>
      <c r="F33" s="341"/>
      <c r="G33" s="341"/>
      <c r="H33" s="346"/>
      <c r="I33" s="347"/>
      <c r="J33" s="348"/>
      <c r="K33" s="347"/>
      <c r="L33" s="348"/>
      <c r="M33" s="347"/>
      <c r="N33" s="349"/>
    </row>
    <row r="34" spans="2:14" ht="12.75">
      <c r="B34" s="35"/>
      <c r="C34" s="36"/>
      <c r="D34" s="37"/>
      <c r="E34" s="38"/>
      <c r="F34" s="339"/>
      <c r="G34" s="339"/>
      <c r="H34" s="350"/>
      <c r="I34" s="351"/>
      <c r="J34" s="352"/>
      <c r="K34" s="351"/>
      <c r="L34" s="352"/>
      <c r="M34" s="351"/>
      <c r="N34" s="353"/>
    </row>
    <row r="35" spans="2:14" ht="12.75">
      <c r="B35" s="26"/>
      <c r="F35" s="354"/>
      <c r="G35" s="354"/>
      <c r="H35" s="348"/>
      <c r="I35" s="348"/>
      <c r="J35" s="348"/>
      <c r="K35" s="348"/>
      <c r="L35" s="348"/>
      <c r="M35" s="348"/>
      <c r="N35" s="348"/>
    </row>
    <row r="36" spans="2:14" ht="12.75">
      <c r="B36" s="17"/>
      <c r="C36" s="355"/>
      <c r="D36" s="356" t="s">
        <v>569</v>
      </c>
      <c r="E36" s="78"/>
      <c r="F36" s="357"/>
      <c r="G36" s="358"/>
      <c r="H36" s="342"/>
      <c r="I36" s="343"/>
      <c r="J36" s="344"/>
      <c r="K36" s="343"/>
      <c r="L36" s="344"/>
      <c r="M36" s="343"/>
      <c r="N36" s="345"/>
    </row>
    <row r="37" spans="2:14" ht="12.75">
      <c r="B37" s="22"/>
      <c r="E37" s="31"/>
      <c r="F37" s="341"/>
      <c r="G37" s="341"/>
      <c r="H37" s="346"/>
      <c r="I37" s="347"/>
      <c r="J37" s="348"/>
      <c r="K37" s="347"/>
      <c r="L37" s="348"/>
      <c r="M37" s="347"/>
      <c r="N37" s="349"/>
    </row>
    <row r="38" spans="2:14" ht="12.75">
      <c r="B38" s="22" t="s">
        <v>335</v>
      </c>
      <c r="C38" s="26" t="s">
        <v>338</v>
      </c>
      <c r="D38" s="15" t="s">
        <v>339</v>
      </c>
      <c r="E38" s="31">
        <v>1</v>
      </c>
      <c r="F38" s="341"/>
      <c r="G38" s="341"/>
      <c r="H38" s="346"/>
      <c r="I38" s="347"/>
      <c r="J38" s="348"/>
      <c r="K38" s="347"/>
      <c r="L38" s="348"/>
      <c r="M38" s="347"/>
      <c r="N38" s="349"/>
    </row>
    <row r="39" spans="2:14" ht="12.75">
      <c r="B39" s="22" t="s">
        <v>340</v>
      </c>
      <c r="C39" s="26" t="s">
        <v>342</v>
      </c>
      <c r="D39" s="15" t="s">
        <v>236</v>
      </c>
      <c r="E39" s="31">
        <v>1</v>
      </c>
      <c r="F39" s="341"/>
      <c r="G39" s="341"/>
      <c r="H39" s="346"/>
      <c r="I39" s="347"/>
      <c r="J39" s="348"/>
      <c r="K39" s="347"/>
      <c r="L39" s="348"/>
      <c r="M39" s="347"/>
      <c r="N39" s="349"/>
    </row>
    <row r="40" spans="2:14" ht="12.75">
      <c r="B40" s="22" t="s">
        <v>343</v>
      </c>
      <c r="C40" s="26" t="s">
        <v>344</v>
      </c>
      <c r="D40" s="15" t="s">
        <v>345</v>
      </c>
      <c r="E40" s="31">
        <v>1</v>
      </c>
      <c r="F40" s="341"/>
      <c r="G40" s="341" t="s">
        <v>606</v>
      </c>
      <c r="H40" s="346" t="s">
        <v>606</v>
      </c>
      <c r="I40" s="347"/>
      <c r="J40" s="348"/>
      <c r="K40" s="347"/>
      <c r="L40" s="348"/>
      <c r="M40" s="347"/>
      <c r="N40" s="349"/>
    </row>
    <row r="41" spans="2:14" ht="12.75">
      <c r="B41" s="22"/>
      <c r="C41" s="26"/>
      <c r="D41" s="15"/>
      <c r="E41" s="31"/>
      <c r="F41" s="341"/>
      <c r="G41" s="341"/>
      <c r="H41" s="346"/>
      <c r="I41" s="347"/>
      <c r="J41" s="348"/>
      <c r="K41" s="347"/>
      <c r="L41" s="348"/>
      <c r="M41" s="347"/>
      <c r="N41" s="349"/>
    </row>
    <row r="42" spans="2:14" ht="12.75">
      <c r="B42" s="22" t="s">
        <v>347</v>
      </c>
      <c r="C42" s="26" t="s">
        <v>348</v>
      </c>
      <c r="D42" s="15" t="s">
        <v>349</v>
      </c>
      <c r="E42" s="31">
        <v>1</v>
      </c>
      <c r="F42" s="341"/>
      <c r="G42" s="341"/>
      <c r="H42" s="346"/>
      <c r="I42" s="347"/>
      <c r="J42" s="348"/>
      <c r="K42" s="347"/>
      <c r="L42" s="348"/>
      <c r="M42" s="347"/>
      <c r="N42" s="349"/>
    </row>
    <row r="43" spans="2:14" ht="12.75">
      <c r="B43" s="22" t="s">
        <v>350</v>
      </c>
      <c r="C43" s="26" t="s">
        <v>351</v>
      </c>
      <c r="D43" s="15" t="s">
        <v>352</v>
      </c>
      <c r="E43" s="31">
        <v>1</v>
      </c>
      <c r="F43" s="341"/>
      <c r="G43" s="341"/>
      <c r="H43" s="346"/>
      <c r="I43" s="347"/>
      <c r="J43" s="348"/>
      <c r="K43" s="347"/>
      <c r="L43" s="348"/>
      <c r="M43" s="347"/>
      <c r="N43" s="349"/>
    </row>
    <row r="44" spans="2:14" ht="12.75">
      <c r="B44" s="22"/>
      <c r="C44" s="26"/>
      <c r="D44" s="15"/>
      <c r="E44" s="31"/>
      <c r="F44" s="341"/>
      <c r="G44" s="341"/>
      <c r="H44" s="346"/>
      <c r="I44" s="347"/>
      <c r="J44" s="348"/>
      <c r="K44" s="347"/>
      <c r="L44" s="348"/>
      <c r="M44" s="347"/>
      <c r="N44" s="349"/>
    </row>
    <row r="45" spans="2:14" ht="12.75">
      <c r="B45" s="22" t="s">
        <v>261</v>
      </c>
      <c r="C45" s="26" t="s">
        <v>513</v>
      </c>
      <c r="D45" s="15" t="s">
        <v>514</v>
      </c>
      <c r="E45" s="31">
        <v>1</v>
      </c>
      <c r="F45" s="341"/>
      <c r="G45" s="341" t="s">
        <v>1130</v>
      </c>
      <c r="H45" s="341" t="s">
        <v>1130</v>
      </c>
      <c r="I45" s="347"/>
      <c r="J45" s="348"/>
      <c r="K45" s="347"/>
      <c r="L45" s="348"/>
      <c r="M45" s="347"/>
      <c r="N45" s="349"/>
    </row>
    <row r="46" spans="2:14" ht="12.75">
      <c r="B46" s="22" t="s">
        <v>261</v>
      </c>
      <c r="C46" s="26" t="s">
        <v>513</v>
      </c>
      <c r="D46" s="15" t="s">
        <v>514</v>
      </c>
      <c r="E46" s="31">
        <v>1</v>
      </c>
      <c r="F46" s="341"/>
      <c r="G46" s="341" t="s">
        <v>1122</v>
      </c>
      <c r="H46" s="341" t="s">
        <v>1130</v>
      </c>
      <c r="I46" s="347"/>
      <c r="J46" s="348"/>
      <c r="K46" s="347"/>
      <c r="L46" s="348"/>
      <c r="M46" s="347"/>
      <c r="N46" s="349"/>
    </row>
    <row r="47" spans="2:14" ht="12.75">
      <c r="B47" s="22" t="s">
        <v>261</v>
      </c>
      <c r="C47" s="26" t="s">
        <v>444</v>
      </c>
      <c r="D47" s="15" t="s">
        <v>445</v>
      </c>
      <c r="E47" s="31">
        <v>1</v>
      </c>
      <c r="F47" s="341"/>
      <c r="G47" s="341" t="s">
        <v>1130</v>
      </c>
      <c r="H47" s="341" t="s">
        <v>1122</v>
      </c>
      <c r="I47" s="347"/>
      <c r="J47" s="348"/>
      <c r="K47" s="347"/>
      <c r="L47" s="348"/>
      <c r="M47" s="347"/>
      <c r="N47" s="349"/>
    </row>
    <row r="48" spans="2:14" ht="12.75">
      <c r="B48" s="22" t="s">
        <v>261</v>
      </c>
      <c r="C48" s="26" t="s">
        <v>503</v>
      </c>
      <c r="D48" s="15" t="s">
        <v>504</v>
      </c>
      <c r="E48" s="31">
        <v>1</v>
      </c>
      <c r="F48" s="341"/>
      <c r="G48" s="341" t="s">
        <v>1130</v>
      </c>
      <c r="H48" s="341" t="s">
        <v>1130</v>
      </c>
      <c r="I48" s="347"/>
      <c r="J48" s="348"/>
      <c r="K48" s="347"/>
      <c r="L48" s="348"/>
      <c r="M48" s="347"/>
      <c r="N48" s="349"/>
    </row>
    <row r="49" spans="2:14" ht="12.75">
      <c r="B49" s="22" t="s">
        <v>261</v>
      </c>
      <c r="C49" s="26" t="s">
        <v>493</v>
      </c>
      <c r="D49" s="15" t="s">
        <v>494</v>
      </c>
      <c r="E49" s="31">
        <v>1</v>
      </c>
      <c r="F49" s="341"/>
      <c r="G49" s="341" t="s">
        <v>1124</v>
      </c>
      <c r="H49" s="346" t="s">
        <v>1131</v>
      </c>
      <c r="I49" s="347"/>
      <c r="J49" s="348"/>
      <c r="K49" s="347"/>
      <c r="L49" s="348"/>
      <c r="M49" s="347"/>
      <c r="N49" s="349"/>
    </row>
    <row r="50" spans="2:14" ht="12.75">
      <c r="B50" s="22" t="s">
        <v>261</v>
      </c>
      <c r="C50" s="26" t="s">
        <v>481</v>
      </c>
      <c r="D50" s="15" t="s">
        <v>482</v>
      </c>
      <c r="E50" s="31">
        <v>1</v>
      </c>
      <c r="F50" s="341"/>
      <c r="G50" s="341" t="s">
        <v>1125</v>
      </c>
      <c r="H50" s="346" t="s">
        <v>1126</v>
      </c>
      <c r="I50" s="347"/>
      <c r="J50" s="348"/>
      <c r="K50" s="347"/>
      <c r="L50" s="348"/>
      <c r="M50" s="347"/>
      <c r="N50" s="349"/>
    </row>
    <row r="51" spans="2:14" ht="12.75">
      <c r="B51" s="22" t="s">
        <v>261</v>
      </c>
      <c r="C51" s="26" t="s">
        <v>469</v>
      </c>
      <c r="D51" s="15" t="s">
        <v>470</v>
      </c>
      <c r="E51" s="31">
        <v>1</v>
      </c>
      <c r="F51" s="341"/>
      <c r="G51" s="341" t="s">
        <v>1127</v>
      </c>
      <c r="H51" s="346" t="s">
        <v>1132</v>
      </c>
      <c r="I51" s="347"/>
      <c r="J51" s="348"/>
      <c r="K51" s="347"/>
      <c r="L51" s="348"/>
      <c r="M51" s="347"/>
      <c r="N51" s="349"/>
    </row>
    <row r="52" spans="2:14" ht="12.75">
      <c r="B52" s="22" t="s">
        <v>261</v>
      </c>
      <c r="C52" s="26" t="s">
        <v>457</v>
      </c>
      <c r="D52" s="15" t="s">
        <v>458</v>
      </c>
      <c r="E52" s="31">
        <v>1</v>
      </c>
      <c r="F52" s="341"/>
      <c r="G52" s="341" t="s">
        <v>1132</v>
      </c>
      <c r="H52" s="346" t="s">
        <v>1123</v>
      </c>
      <c r="I52" s="347"/>
      <c r="J52" s="348"/>
      <c r="K52" s="347"/>
      <c r="L52" s="348"/>
      <c r="M52" s="347"/>
      <c r="N52" s="349"/>
    </row>
    <row r="53" spans="2:14" ht="12.75">
      <c r="B53" s="22" t="s">
        <v>261</v>
      </c>
      <c r="C53" s="26" t="s">
        <v>428</v>
      </c>
      <c r="D53" s="15" t="s">
        <v>429</v>
      </c>
      <c r="E53" s="31">
        <v>1</v>
      </c>
      <c r="F53" s="341"/>
      <c r="G53" s="341" t="s">
        <v>1133</v>
      </c>
      <c r="H53" s="346" t="s">
        <v>1133</v>
      </c>
      <c r="I53" s="347"/>
      <c r="J53" s="348"/>
      <c r="K53" s="347"/>
      <c r="L53" s="348"/>
      <c r="M53" s="347"/>
      <c r="N53" s="349"/>
    </row>
    <row r="54" spans="2:14" ht="12.75">
      <c r="B54" s="22" t="s">
        <v>261</v>
      </c>
      <c r="C54" s="26" t="s">
        <v>485</v>
      </c>
      <c r="D54" s="15" t="s">
        <v>486</v>
      </c>
      <c r="E54" s="31">
        <v>1</v>
      </c>
      <c r="F54" s="341"/>
      <c r="G54" s="341" t="s">
        <v>1134</v>
      </c>
      <c r="H54" s="346" t="s">
        <v>1128</v>
      </c>
      <c r="I54" s="347"/>
      <c r="J54" s="348"/>
      <c r="K54" s="347"/>
      <c r="L54" s="348"/>
      <c r="M54" s="347"/>
      <c r="N54" s="349"/>
    </row>
    <row r="55" spans="2:14" ht="12.75">
      <c r="B55" s="22"/>
      <c r="C55" s="26"/>
      <c r="D55" s="15"/>
      <c r="E55" s="31"/>
      <c r="F55" s="341"/>
      <c r="G55" s="341" t="s">
        <v>1135</v>
      </c>
      <c r="H55" s="346" t="s">
        <v>1134</v>
      </c>
      <c r="I55" s="347"/>
      <c r="J55" s="348"/>
      <c r="K55" s="347"/>
      <c r="L55" s="348"/>
      <c r="M55" s="347"/>
      <c r="N55" s="349"/>
    </row>
    <row r="56" spans="2:14" ht="12.75">
      <c r="B56" s="22"/>
      <c r="C56" s="26"/>
      <c r="D56" s="15"/>
      <c r="E56" s="31"/>
      <c r="F56" s="341"/>
      <c r="G56" s="341"/>
      <c r="H56" s="341" t="s">
        <v>1135</v>
      </c>
      <c r="I56" s="347"/>
      <c r="J56" s="348"/>
      <c r="K56" s="347"/>
      <c r="L56" s="348"/>
      <c r="M56" s="347"/>
      <c r="N56" s="349"/>
    </row>
    <row r="57" spans="2:14" ht="12.75">
      <c r="B57" s="22"/>
      <c r="C57" s="26"/>
      <c r="D57" s="15"/>
      <c r="E57" s="31"/>
      <c r="F57" s="341"/>
      <c r="G57" s="341"/>
      <c r="H57" s="341"/>
      <c r="I57" s="347"/>
      <c r="J57" s="348"/>
      <c r="K57" s="347"/>
      <c r="L57" s="348"/>
      <c r="M57" s="347"/>
      <c r="N57" s="349"/>
    </row>
    <row r="58" spans="2:14" ht="12.75">
      <c r="B58" s="22" t="s">
        <v>353</v>
      </c>
      <c r="C58" s="26" t="s">
        <v>359</v>
      </c>
      <c r="D58" s="15" t="s">
        <v>358</v>
      </c>
      <c r="E58" s="31">
        <v>2</v>
      </c>
      <c r="F58" s="341"/>
      <c r="G58" s="341"/>
      <c r="H58" s="346"/>
      <c r="I58" s="347"/>
      <c r="J58" s="348"/>
      <c r="K58" s="347"/>
      <c r="L58" s="348"/>
      <c r="M58" s="347"/>
      <c r="N58" s="349"/>
    </row>
    <row r="59" spans="2:14" ht="12.75">
      <c r="B59" s="35"/>
      <c r="C59" s="36"/>
      <c r="D59" s="37"/>
      <c r="E59" s="38"/>
      <c r="F59" s="339"/>
      <c r="G59" s="339"/>
      <c r="H59" s="350"/>
      <c r="I59" s="351"/>
      <c r="J59" s="352"/>
      <c r="K59" s="351"/>
      <c r="L59" s="352"/>
      <c r="M59" s="351"/>
      <c r="N59" s="35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N187"/>
  <sheetViews>
    <sheetView workbookViewId="0" topLeftCell="A1">
      <selection activeCell="E9" sqref="E9"/>
    </sheetView>
  </sheetViews>
  <sheetFormatPr defaultColWidth="11.421875" defaultRowHeight="12.75"/>
  <cols>
    <col min="1" max="1" width="2.57421875" style="76" customWidth="1"/>
    <col min="2" max="2" width="13.421875" style="76" customWidth="1"/>
    <col min="3" max="3" width="5.140625" style="359" customWidth="1"/>
    <col min="4" max="4" width="10.7109375" style="76" customWidth="1"/>
    <col min="5" max="6" width="9.00390625" style="76" customWidth="1"/>
    <col min="7" max="8" width="7.7109375" style="76" customWidth="1"/>
    <col min="9" max="9" width="9.140625" style="76" customWidth="1"/>
    <col min="10" max="10" width="8.28125" style="76" customWidth="1"/>
    <col min="11" max="11" width="7.7109375" style="76" customWidth="1"/>
    <col min="12" max="244" width="11.57421875" style="76" customWidth="1"/>
  </cols>
  <sheetData>
    <row r="1" spans="9:10" ht="12.75">
      <c r="I1"/>
      <c r="J1"/>
    </row>
    <row r="2" ht="12.75">
      <c r="B2" s="76" t="s">
        <v>904</v>
      </c>
    </row>
    <row r="3" spans="4:11" ht="12.75">
      <c r="D3" s="76" t="s">
        <v>1136</v>
      </c>
      <c r="E3" s="76" t="s">
        <v>1137</v>
      </c>
      <c r="F3" s="76" t="s">
        <v>955</v>
      </c>
      <c r="G3" s="76" t="s">
        <v>564</v>
      </c>
      <c r="I3" s="76" t="s">
        <v>564</v>
      </c>
      <c r="J3" s="76" t="s">
        <v>564</v>
      </c>
      <c r="K3" s="76" t="s">
        <v>564</v>
      </c>
    </row>
    <row r="4" spans="6:11" ht="12.75">
      <c r="F4" s="76" t="s">
        <v>1138</v>
      </c>
      <c r="G4" s="76" t="s">
        <v>1139</v>
      </c>
      <c r="I4" s="76" t="s">
        <v>51</v>
      </c>
      <c r="J4" s="76" t="s">
        <v>1140</v>
      </c>
      <c r="K4" s="76">
        <v>950</v>
      </c>
    </row>
    <row r="5" spans="2:11" ht="12.75">
      <c r="B5" s="76" t="s">
        <v>1141</v>
      </c>
      <c r="F5" s="76">
        <v>2001</v>
      </c>
      <c r="G5" s="76">
        <v>2001</v>
      </c>
      <c r="I5" s="76">
        <v>2003</v>
      </c>
      <c r="J5" s="76" t="s">
        <v>1142</v>
      </c>
      <c r="K5" s="76">
        <v>2003</v>
      </c>
    </row>
    <row r="7" spans="2:11" ht="12.75">
      <c r="B7" s="76" t="s">
        <v>1143</v>
      </c>
      <c r="D7" s="76">
        <v>177</v>
      </c>
      <c r="E7" s="76">
        <v>167</v>
      </c>
      <c r="F7" s="76">
        <v>107</v>
      </c>
      <c r="G7" s="76">
        <v>102</v>
      </c>
      <c r="I7" s="76">
        <v>149</v>
      </c>
      <c r="J7" s="76">
        <v>158</v>
      </c>
      <c r="K7" s="76">
        <v>206</v>
      </c>
    </row>
    <row r="8" spans="2:12" ht="12.75">
      <c r="B8" s="76" t="s">
        <v>1144</v>
      </c>
      <c r="D8" s="360" t="s">
        <v>1145</v>
      </c>
      <c r="E8" s="360" t="s">
        <v>1145</v>
      </c>
      <c r="F8" s="360" t="s">
        <v>1146</v>
      </c>
      <c r="G8" s="360" t="s">
        <v>1147</v>
      </c>
      <c r="H8" s="360"/>
      <c r="I8" s="360" t="s">
        <v>1148</v>
      </c>
      <c r="J8" s="360" t="s">
        <v>1149</v>
      </c>
      <c r="K8" s="360" t="s">
        <v>1150</v>
      </c>
      <c r="L8" s="360"/>
    </row>
    <row r="9" spans="2:11" ht="12.75">
      <c r="B9" s="76" t="s">
        <v>1151</v>
      </c>
      <c r="D9" s="76">
        <f>(2.3*0.75)+(1*1.3)</f>
        <v>3.025</v>
      </c>
      <c r="E9" s="76">
        <f>(2.3*0.75)+(1*1.3)</f>
        <v>3.025</v>
      </c>
      <c r="G9" s="76">
        <f>(0.8*0.75)+(1*1.3)</f>
        <v>1.9000000000000001</v>
      </c>
      <c r="I9" s="76">
        <f>(2.1*0.75)+(1*1)</f>
        <v>2.575</v>
      </c>
      <c r="J9" s="76">
        <f>(2.1*0.75)+(2.1*1)</f>
        <v>3.6750000000000003</v>
      </c>
      <c r="K9" s="76">
        <f>(3*0.75)+(2.1*1)</f>
        <v>4.35</v>
      </c>
    </row>
    <row r="10" spans="2:11" ht="12.75">
      <c r="B10" s="76" t="s">
        <v>1152</v>
      </c>
      <c r="D10" s="76">
        <v>17</v>
      </c>
      <c r="E10" s="76">
        <v>17</v>
      </c>
      <c r="F10" s="76">
        <v>7</v>
      </c>
      <c r="G10" s="76">
        <v>11</v>
      </c>
      <c r="I10" s="76">
        <v>11</v>
      </c>
      <c r="J10" s="76">
        <v>28</v>
      </c>
      <c r="K10" s="76">
        <v>22</v>
      </c>
    </row>
    <row r="11" spans="2:11" ht="12.75">
      <c r="B11" s="76" t="s">
        <v>1153</v>
      </c>
      <c r="D11" s="76">
        <f>0.75*D10</f>
        <v>12.75</v>
      </c>
      <c r="E11" s="76">
        <f>0.75*E10</f>
        <v>12.75</v>
      </c>
      <c r="F11" s="76">
        <f>0.75*F10</f>
        <v>5.25</v>
      </c>
      <c r="G11" s="76">
        <f>0.75*G10</f>
        <v>8.25</v>
      </c>
      <c r="I11" s="76">
        <f>0.75*I10</f>
        <v>8.25</v>
      </c>
      <c r="J11" s="76">
        <f>0.75*J10</f>
        <v>21</v>
      </c>
      <c r="K11" s="76">
        <f>0.75*K10</f>
        <v>16.5</v>
      </c>
    </row>
    <row r="12" spans="2:11" ht="12.75">
      <c r="B12" s="76" t="s">
        <v>1154</v>
      </c>
      <c r="D12" s="76">
        <f>D7+D9+D11</f>
        <v>192.775</v>
      </c>
      <c r="E12" s="76">
        <f>E7+E9+E11</f>
        <v>182.775</v>
      </c>
      <c r="F12" s="76">
        <f>F7+F9+F11</f>
        <v>112.25</v>
      </c>
      <c r="G12" s="76">
        <f>G7+G9+G11</f>
        <v>112.15</v>
      </c>
      <c r="I12" s="76">
        <f>I7+I9+I11</f>
        <v>159.825</v>
      </c>
      <c r="J12" s="76">
        <f>J7+J9+J11</f>
        <v>182.675</v>
      </c>
      <c r="K12" s="76">
        <f>K7+K9+K11</f>
        <v>226.85</v>
      </c>
    </row>
    <row r="15" spans="2:11" ht="12.75">
      <c r="B15" s="76" t="s">
        <v>1155</v>
      </c>
      <c r="D15" s="76">
        <v>6.2</v>
      </c>
      <c r="F15" s="76">
        <v>4.6</v>
      </c>
      <c r="G15" s="76">
        <v>4</v>
      </c>
      <c r="I15" s="76">
        <v>4.2</v>
      </c>
      <c r="J15" s="76">
        <v>4.4</v>
      </c>
      <c r="K15" s="76">
        <v>4.8</v>
      </c>
    </row>
    <row r="16" spans="2:6" ht="12.75">
      <c r="B16" s="76" t="s">
        <v>1156</v>
      </c>
      <c r="D16" s="76">
        <v>467.9</v>
      </c>
      <c r="F16" s="76">
        <v>462</v>
      </c>
    </row>
    <row r="17" spans="2:4" ht="12.75">
      <c r="B17" s="76" t="s">
        <v>1157</v>
      </c>
      <c r="D17" s="76">
        <v>5</v>
      </c>
    </row>
    <row r="18" spans="2:9" ht="12.75">
      <c r="B18" s="76" t="s">
        <v>909</v>
      </c>
      <c r="G18" s="76">
        <v>5</v>
      </c>
      <c r="I18" s="76">
        <v>6</v>
      </c>
    </row>
    <row r="19" spans="2:9" ht="12.75">
      <c r="B19" s="76" t="s">
        <v>1158</v>
      </c>
      <c r="G19" s="76">
        <v>150</v>
      </c>
      <c r="I19" s="76">
        <v>150</v>
      </c>
    </row>
    <row r="21" ht="12.75">
      <c r="D21" s="76" t="s">
        <v>1159</v>
      </c>
    </row>
    <row r="23" spans="2:11" ht="12.75">
      <c r="B23" s="76" t="s">
        <v>1160</v>
      </c>
      <c r="D23" s="76" t="s">
        <v>1136</v>
      </c>
      <c r="F23" s="76" t="s">
        <v>1138</v>
      </c>
      <c r="G23" s="76" t="s">
        <v>1139</v>
      </c>
      <c r="I23" s="76" t="s">
        <v>1161</v>
      </c>
      <c r="J23" s="76" t="s">
        <v>1162</v>
      </c>
      <c r="K23" s="76" t="s">
        <v>1163</v>
      </c>
    </row>
    <row r="25" spans="2:11" ht="12.75">
      <c r="B25" s="76">
        <v>20</v>
      </c>
      <c r="C25" s="359">
        <f aca="true" t="shared" si="0" ref="C25:C61">B25*2.20462</f>
        <v>44.092400000000005</v>
      </c>
      <c r="D25" s="361">
        <v>0.64</v>
      </c>
      <c r="F25" s="361"/>
      <c r="G25" s="361"/>
      <c r="H25" s="361"/>
      <c r="I25" s="361">
        <v>0.386</v>
      </c>
      <c r="J25" s="361">
        <v>0.386</v>
      </c>
      <c r="K25" s="361">
        <v>0.47600000000000003</v>
      </c>
    </row>
    <row r="26" spans="2:11" ht="12.75">
      <c r="B26" s="76">
        <v>25</v>
      </c>
      <c r="C26" s="359">
        <f t="shared" si="0"/>
        <v>55.115500000000004</v>
      </c>
      <c r="D26" s="361">
        <v>0.659</v>
      </c>
      <c r="F26" s="361"/>
      <c r="G26" s="361"/>
      <c r="H26" s="361"/>
      <c r="I26" s="361">
        <v>0.393</v>
      </c>
      <c r="J26" s="361">
        <v>0.393</v>
      </c>
      <c r="K26" s="361">
        <v>0.483</v>
      </c>
    </row>
    <row r="27" spans="2:14" ht="12.75">
      <c r="B27" s="76">
        <v>30</v>
      </c>
      <c r="C27" s="359">
        <f t="shared" si="0"/>
        <v>66.13860000000001</v>
      </c>
      <c r="D27" s="361">
        <v>0.677</v>
      </c>
      <c r="E27" s="362"/>
      <c r="F27" s="361"/>
      <c r="G27" s="361"/>
      <c r="H27" s="361"/>
      <c r="I27" s="361">
        <v>0.4</v>
      </c>
      <c r="J27" s="361">
        <v>0.4</v>
      </c>
      <c r="K27" s="361">
        <v>0.49</v>
      </c>
      <c r="N27" s="362"/>
    </row>
    <row r="28" spans="2:14" ht="12.75">
      <c r="B28" s="76">
        <v>35</v>
      </c>
      <c r="C28" s="359">
        <f t="shared" si="0"/>
        <v>77.16170000000001</v>
      </c>
      <c r="D28" s="361">
        <v>0.6950000000000001</v>
      </c>
      <c r="E28" s="362"/>
      <c r="F28" s="361"/>
      <c r="G28" s="361"/>
      <c r="H28" s="361"/>
      <c r="I28" s="361">
        <v>0.406</v>
      </c>
      <c r="J28" s="361">
        <v>0.406</v>
      </c>
      <c r="K28" s="361">
        <v>0.496</v>
      </c>
      <c r="N28" s="362"/>
    </row>
    <row r="29" spans="2:14" ht="12.75">
      <c r="B29" s="76">
        <v>40</v>
      </c>
      <c r="C29" s="359">
        <f t="shared" si="0"/>
        <v>88.18480000000001</v>
      </c>
      <c r="D29" s="361">
        <v>0.714</v>
      </c>
      <c r="E29" s="362"/>
      <c r="F29" s="361">
        <v>0.403</v>
      </c>
      <c r="G29" s="361">
        <v>0.355</v>
      </c>
      <c r="H29" s="361"/>
      <c r="I29" s="361">
        <v>0.41300000000000003</v>
      </c>
      <c r="J29" s="361">
        <v>0.41300000000000003</v>
      </c>
      <c r="K29" s="361">
        <v>0.503</v>
      </c>
      <c r="N29" s="362"/>
    </row>
    <row r="30" spans="2:14" ht="12.75">
      <c r="B30" s="76">
        <v>45</v>
      </c>
      <c r="C30" s="359">
        <f t="shared" si="0"/>
        <v>99.20790000000001</v>
      </c>
      <c r="D30" s="361">
        <v>0.732</v>
      </c>
      <c r="E30" s="362"/>
      <c r="F30" s="361">
        <v>0.40900000000000003</v>
      </c>
      <c r="G30" s="361">
        <v>0.364</v>
      </c>
      <c r="H30" s="361"/>
      <c r="I30" s="361">
        <v>0.419</v>
      </c>
      <c r="J30" s="361">
        <v>0.419</v>
      </c>
      <c r="K30" s="361">
        <v>0.509</v>
      </c>
      <c r="N30" s="362"/>
    </row>
    <row r="31" spans="2:14" ht="12.75">
      <c r="B31" s="76">
        <v>50</v>
      </c>
      <c r="C31" s="359">
        <f t="shared" si="0"/>
        <v>110.23100000000001</v>
      </c>
      <c r="D31" s="361">
        <v>0.75</v>
      </c>
      <c r="E31" s="362"/>
      <c r="F31" s="361">
        <v>0.41600000000000004</v>
      </c>
      <c r="G31" s="361">
        <v>0.373</v>
      </c>
      <c r="H31" s="361"/>
      <c r="I31" s="361">
        <v>0.426</v>
      </c>
      <c r="J31" s="361">
        <v>0.426</v>
      </c>
      <c r="K31" s="361">
        <v>0.516</v>
      </c>
      <c r="N31" s="362"/>
    </row>
    <row r="32" spans="2:14" ht="12.75">
      <c r="B32" s="76">
        <v>55</v>
      </c>
      <c r="C32" s="359">
        <f t="shared" si="0"/>
        <v>121.25410000000001</v>
      </c>
      <c r="D32" s="361">
        <v>0.769</v>
      </c>
      <c r="E32" s="362"/>
      <c r="F32" s="361">
        <v>0.423</v>
      </c>
      <c r="G32" s="361">
        <v>0.382</v>
      </c>
      <c r="H32" s="361"/>
      <c r="I32" s="361">
        <v>0.433</v>
      </c>
      <c r="J32" s="361">
        <v>0.433</v>
      </c>
      <c r="K32" s="361">
        <v>0.523</v>
      </c>
      <c r="N32" s="362"/>
    </row>
    <row r="33" spans="2:14" ht="12.75">
      <c r="B33" s="76">
        <v>60</v>
      </c>
      <c r="C33" s="359">
        <f t="shared" si="0"/>
        <v>132.27720000000002</v>
      </c>
      <c r="D33" s="361">
        <v>0.787</v>
      </c>
      <c r="E33" s="362"/>
      <c r="F33" s="361">
        <v>0.429</v>
      </c>
      <c r="G33" s="361">
        <v>0.391</v>
      </c>
      <c r="H33" s="361"/>
      <c r="I33" s="361">
        <v>0.439</v>
      </c>
      <c r="J33" s="361">
        <v>0.439</v>
      </c>
      <c r="K33" s="361">
        <v>0.529</v>
      </c>
      <c r="N33" s="362"/>
    </row>
    <row r="34" spans="2:14" ht="12.75">
      <c r="B34" s="76">
        <v>65</v>
      </c>
      <c r="C34" s="359">
        <f t="shared" si="0"/>
        <v>143.30030000000002</v>
      </c>
      <c r="D34" s="361">
        <v>0.806</v>
      </c>
      <c r="E34" s="362"/>
      <c r="F34" s="361">
        <v>0.436</v>
      </c>
      <c r="G34" s="361">
        <v>0.4</v>
      </c>
      <c r="H34" s="361"/>
      <c r="I34" s="361">
        <v>0.446</v>
      </c>
      <c r="J34" s="361">
        <v>0.446</v>
      </c>
      <c r="K34" s="361">
        <v>0.536</v>
      </c>
      <c r="N34" s="362"/>
    </row>
    <row r="35" spans="2:14" ht="12.75">
      <c r="B35" s="76">
        <v>70</v>
      </c>
      <c r="C35" s="359">
        <f t="shared" si="0"/>
        <v>154.32340000000002</v>
      </c>
      <c r="D35" s="361">
        <v>0.8240000000000001</v>
      </c>
      <c r="E35" s="362"/>
      <c r="F35" s="361">
        <v>0.444</v>
      </c>
      <c r="G35" s="361">
        <v>0.40900000000000003</v>
      </c>
      <c r="H35" s="361"/>
      <c r="I35" s="361">
        <v>0.453</v>
      </c>
      <c r="J35" s="361">
        <v>0.453</v>
      </c>
      <c r="K35" s="361">
        <v>0.543</v>
      </c>
      <c r="N35" s="362"/>
    </row>
    <row r="36" spans="2:14" ht="12.75">
      <c r="B36" s="76">
        <v>75</v>
      </c>
      <c r="C36" s="359">
        <f t="shared" si="0"/>
        <v>165.34650000000002</v>
      </c>
      <c r="D36" s="361">
        <v>0.843</v>
      </c>
      <c r="E36" s="362"/>
      <c r="F36" s="361">
        <v>0.449</v>
      </c>
      <c r="G36" s="361">
        <v>0.418</v>
      </c>
      <c r="H36" s="361"/>
      <c r="I36" s="361">
        <v>0.459</v>
      </c>
      <c r="J36" s="361">
        <v>0.459</v>
      </c>
      <c r="K36" s="361">
        <v>0.549</v>
      </c>
      <c r="N36" s="362"/>
    </row>
    <row r="37" spans="2:14" ht="12.75">
      <c r="B37" s="76">
        <v>80</v>
      </c>
      <c r="C37" s="359">
        <f t="shared" si="0"/>
        <v>176.36960000000002</v>
      </c>
      <c r="D37" s="361">
        <v>0.861</v>
      </c>
      <c r="E37" s="362"/>
      <c r="F37" s="361">
        <v>0.456</v>
      </c>
      <c r="G37" s="361">
        <v>0.427</v>
      </c>
      <c r="H37" s="361"/>
      <c r="I37" s="361">
        <v>0.466</v>
      </c>
      <c r="J37" s="361">
        <v>0.466</v>
      </c>
      <c r="K37" s="361">
        <v>0.556</v>
      </c>
      <c r="N37" s="362"/>
    </row>
    <row r="38" spans="2:14" ht="12.75">
      <c r="B38" s="76">
        <v>85</v>
      </c>
      <c r="C38" s="359">
        <f t="shared" si="0"/>
        <v>187.39270000000002</v>
      </c>
      <c r="D38" s="361">
        <v>0.879</v>
      </c>
      <c r="E38" s="362"/>
      <c r="F38" s="361">
        <v>0.462</v>
      </c>
      <c r="G38" s="361">
        <v>0.436</v>
      </c>
      <c r="H38" s="361"/>
      <c r="I38" s="361">
        <v>0.47200000000000003</v>
      </c>
      <c r="J38" s="361">
        <v>0.47200000000000003</v>
      </c>
      <c r="K38" s="361">
        <v>0.562</v>
      </c>
      <c r="N38" s="362"/>
    </row>
    <row r="39" spans="2:14" ht="12.75">
      <c r="B39" s="76">
        <v>90</v>
      </c>
      <c r="C39" s="359">
        <f t="shared" si="0"/>
        <v>198.41580000000002</v>
      </c>
      <c r="D39" s="361">
        <v>0.898</v>
      </c>
      <c r="E39" s="362"/>
      <c r="F39" s="361">
        <v>0.46900000000000003</v>
      </c>
      <c r="G39" s="361">
        <v>0.446</v>
      </c>
      <c r="H39" s="361"/>
      <c r="I39" s="361">
        <v>0.47900000000000004</v>
      </c>
      <c r="J39" s="361">
        <v>0.47900000000000004</v>
      </c>
      <c r="K39" s="361">
        <v>0.5690000000000001</v>
      </c>
      <c r="N39" s="362"/>
    </row>
    <row r="40" spans="2:14" ht="12.75">
      <c r="B40" s="76">
        <v>95</v>
      </c>
      <c r="C40" s="359">
        <f t="shared" si="0"/>
        <v>209.43890000000002</v>
      </c>
      <c r="D40" s="361">
        <v>0.916</v>
      </c>
      <c r="E40" s="362"/>
      <c r="F40" s="361">
        <v>0.47600000000000003</v>
      </c>
      <c r="G40" s="361">
        <v>0.455</v>
      </c>
      <c r="H40" s="361"/>
      <c r="I40" s="361">
        <v>0.486</v>
      </c>
      <c r="J40" s="361">
        <v>0.486</v>
      </c>
      <c r="K40" s="361">
        <v>0.5760000000000001</v>
      </c>
      <c r="N40" s="362"/>
    </row>
    <row r="41" spans="2:14" ht="12.75">
      <c r="B41" s="76">
        <v>100</v>
      </c>
      <c r="C41" s="359">
        <f t="shared" si="0"/>
        <v>220.46200000000002</v>
      </c>
      <c r="D41" s="361">
        <v>0.935</v>
      </c>
      <c r="E41" s="362"/>
      <c r="F41" s="361">
        <v>0.482</v>
      </c>
      <c r="G41" s="361">
        <v>0.462</v>
      </c>
      <c r="H41" s="361"/>
      <c r="I41" s="361">
        <v>0.492</v>
      </c>
      <c r="J41" s="361">
        <v>0.492</v>
      </c>
      <c r="K41" s="361">
        <v>0.582</v>
      </c>
      <c r="N41" s="362"/>
    </row>
    <row r="42" spans="2:14" ht="12.75">
      <c r="B42" s="76">
        <v>105</v>
      </c>
      <c r="C42" s="359">
        <f t="shared" si="0"/>
        <v>231.48510000000002</v>
      </c>
      <c r="D42" s="361">
        <v>0.9530000000000001</v>
      </c>
      <c r="E42" s="362"/>
      <c r="F42" s="361">
        <v>0.489</v>
      </c>
      <c r="G42" s="361">
        <v>0.47300000000000003</v>
      </c>
      <c r="H42" s="361"/>
      <c r="I42" s="361">
        <v>0.499</v>
      </c>
      <c r="J42" s="361">
        <v>0.499</v>
      </c>
      <c r="K42" s="361">
        <v>0.589</v>
      </c>
      <c r="N42" s="362"/>
    </row>
    <row r="43" spans="2:14" ht="12.75">
      <c r="B43" s="76">
        <v>110</v>
      </c>
      <c r="C43" s="359">
        <f t="shared" si="0"/>
        <v>242.50820000000002</v>
      </c>
      <c r="D43" s="361">
        <v>0.971</v>
      </c>
      <c r="E43" s="362"/>
      <c r="F43" s="361">
        <v>0.495</v>
      </c>
      <c r="G43" s="361">
        <v>0.482</v>
      </c>
      <c r="H43" s="361"/>
      <c r="I43" s="361">
        <v>0.505</v>
      </c>
      <c r="J43" s="361">
        <v>0.505</v>
      </c>
      <c r="K43" s="361">
        <v>0.595</v>
      </c>
      <c r="N43" s="362"/>
    </row>
    <row r="44" spans="2:14" ht="12.75">
      <c r="B44" s="76">
        <v>115</v>
      </c>
      <c r="C44" s="359">
        <f t="shared" si="0"/>
        <v>253.53130000000002</v>
      </c>
      <c r="D44" s="361">
        <v>0.99</v>
      </c>
      <c r="E44" s="362"/>
      <c r="F44" s="361">
        <v>0.502</v>
      </c>
      <c r="G44" s="361">
        <v>0.491</v>
      </c>
      <c r="H44" s="361"/>
      <c r="I44" s="361">
        <v>0.512</v>
      </c>
      <c r="J44" s="361">
        <v>0.512</v>
      </c>
      <c r="K44" s="361">
        <v>0.602</v>
      </c>
      <c r="N44" s="362"/>
    </row>
    <row r="45" spans="2:14" ht="12.75">
      <c r="B45" s="76">
        <v>120</v>
      </c>
      <c r="C45" s="359">
        <f t="shared" si="0"/>
        <v>264.55440000000004</v>
      </c>
      <c r="D45" s="361">
        <v>1.008</v>
      </c>
      <c r="E45" s="362"/>
      <c r="F45" s="361">
        <v>0.509</v>
      </c>
      <c r="G45" s="361">
        <v>0.5</v>
      </c>
      <c r="H45" s="361"/>
      <c r="I45" s="361">
        <v>0.519</v>
      </c>
      <c r="J45" s="361">
        <v>0.519</v>
      </c>
      <c r="K45" s="361">
        <v>0.609</v>
      </c>
      <c r="N45" s="362"/>
    </row>
    <row r="46" spans="2:14" ht="12.75">
      <c r="B46" s="76">
        <v>125</v>
      </c>
      <c r="C46" s="359">
        <f t="shared" si="0"/>
        <v>275.57750000000004</v>
      </c>
      <c r="D46" s="361"/>
      <c r="E46" s="362"/>
      <c r="F46" s="361">
        <v>0.515</v>
      </c>
      <c r="G46" s="361">
        <v>0.509</v>
      </c>
      <c r="H46" s="361"/>
      <c r="I46" s="361">
        <v>0.525</v>
      </c>
      <c r="J46" s="361">
        <v>0.525</v>
      </c>
      <c r="K46" s="361"/>
      <c r="N46" s="362"/>
    </row>
    <row r="47" spans="2:14" ht="12.75">
      <c r="B47" s="76">
        <v>130</v>
      </c>
      <c r="C47" s="359">
        <f t="shared" si="0"/>
        <v>286.60060000000004</v>
      </c>
      <c r="D47" s="361"/>
      <c r="E47" s="362"/>
      <c r="F47" s="361">
        <v>0.522</v>
      </c>
      <c r="G47" s="361">
        <v>0.518</v>
      </c>
      <c r="H47" s="361"/>
      <c r="I47" s="361">
        <v>0.532</v>
      </c>
      <c r="J47" s="361">
        <v>0.532</v>
      </c>
      <c r="K47" s="361"/>
      <c r="N47" s="362"/>
    </row>
    <row r="48" spans="2:14" ht="12.75">
      <c r="B48" s="76">
        <v>135</v>
      </c>
      <c r="C48" s="359">
        <f t="shared" si="0"/>
        <v>297.62370000000004</v>
      </c>
      <c r="D48" s="361"/>
      <c r="E48" s="362"/>
      <c r="F48" s="361">
        <v>0.528</v>
      </c>
      <c r="G48" s="361">
        <v>0.527</v>
      </c>
      <c r="H48" s="361"/>
      <c r="I48" s="361">
        <v>0.538</v>
      </c>
      <c r="J48" s="361">
        <v>0.538</v>
      </c>
      <c r="K48" s="361"/>
      <c r="N48" s="362"/>
    </row>
    <row r="49" spans="2:14" ht="12.75">
      <c r="B49" s="76">
        <v>140</v>
      </c>
      <c r="C49" s="359">
        <f t="shared" si="0"/>
        <v>308.64680000000004</v>
      </c>
      <c r="D49" s="361"/>
      <c r="E49" s="362"/>
      <c r="F49" s="361">
        <v>0.535</v>
      </c>
      <c r="G49" s="361">
        <v>0.536</v>
      </c>
      <c r="H49" s="361"/>
      <c r="I49" s="361">
        <v>0.545</v>
      </c>
      <c r="J49" s="361">
        <v>0.545</v>
      </c>
      <c r="K49" s="361"/>
      <c r="N49" s="362"/>
    </row>
    <row r="50" spans="2:14" ht="12.75">
      <c r="B50" s="76">
        <v>145</v>
      </c>
      <c r="C50" s="359">
        <f t="shared" si="0"/>
        <v>319.66990000000004</v>
      </c>
      <c r="D50" s="361"/>
      <c r="E50" s="362"/>
      <c r="F50" s="361">
        <v>0.542</v>
      </c>
      <c r="G50" s="361">
        <v>0.545</v>
      </c>
      <c r="H50" s="361"/>
      <c r="I50" s="361">
        <v>0.552</v>
      </c>
      <c r="J50" s="361">
        <v>0.552</v>
      </c>
      <c r="K50" s="361"/>
      <c r="N50" s="362"/>
    </row>
    <row r="51" spans="2:14" ht="12.75">
      <c r="B51" s="76">
        <v>150</v>
      </c>
      <c r="C51" s="359">
        <f t="shared" si="0"/>
        <v>330.69300000000004</v>
      </c>
      <c r="D51" s="361"/>
      <c r="E51" s="362"/>
      <c r="F51" s="361">
        <v>0.548</v>
      </c>
      <c r="G51" s="361">
        <v>0.555</v>
      </c>
      <c r="H51" s="361"/>
      <c r="I51" s="361">
        <v>0.558</v>
      </c>
      <c r="J51" s="361">
        <v>0.558</v>
      </c>
      <c r="K51" s="361"/>
      <c r="N51" s="362"/>
    </row>
    <row r="52" spans="2:14" ht="12.75">
      <c r="B52" s="76">
        <v>155</v>
      </c>
      <c r="C52" s="359">
        <f t="shared" si="0"/>
        <v>341.71610000000004</v>
      </c>
      <c r="D52" s="361"/>
      <c r="E52" s="362"/>
      <c r="F52" s="361">
        <v>0.555</v>
      </c>
      <c r="G52" s="361">
        <v>0.5640000000000001</v>
      </c>
      <c r="H52" s="361"/>
      <c r="I52" s="361">
        <v>0.5650000000000001</v>
      </c>
      <c r="J52" s="361">
        <v>0.5650000000000001</v>
      </c>
      <c r="K52" s="361"/>
      <c r="N52" s="362"/>
    </row>
    <row r="53" spans="2:14" ht="12.75">
      <c r="B53" s="76">
        <v>160</v>
      </c>
      <c r="C53" s="359">
        <f t="shared" si="0"/>
        <v>352.73920000000004</v>
      </c>
      <c r="D53" s="361"/>
      <c r="E53" s="362"/>
      <c r="F53" s="361">
        <v>0.561</v>
      </c>
      <c r="G53" s="361">
        <v>0.5730000000000001</v>
      </c>
      <c r="H53" s="361"/>
      <c r="I53" s="361">
        <v>0.5710000000000001</v>
      </c>
      <c r="J53" s="361">
        <v>0.5710000000000001</v>
      </c>
      <c r="K53" s="361"/>
      <c r="N53" s="362"/>
    </row>
    <row r="54" spans="2:14" ht="12.75">
      <c r="B54" s="76">
        <v>165</v>
      </c>
      <c r="C54" s="359">
        <f t="shared" si="0"/>
        <v>363.76230000000004</v>
      </c>
      <c r="D54" s="361"/>
      <c r="E54" s="362"/>
      <c r="F54" s="361">
        <v>0.5680000000000001</v>
      </c>
      <c r="G54" s="361">
        <v>0.582</v>
      </c>
      <c r="H54" s="361"/>
      <c r="I54" s="361"/>
      <c r="J54" s="361"/>
      <c r="K54" s="361"/>
      <c r="N54" s="362"/>
    </row>
    <row r="55" spans="2:14" ht="12.75">
      <c r="B55" s="76">
        <v>170</v>
      </c>
      <c r="C55" s="359">
        <f t="shared" si="0"/>
        <v>374.78540000000004</v>
      </c>
      <c r="D55" s="361"/>
      <c r="E55" s="362"/>
      <c r="F55" s="361">
        <v>0.5750000000000001</v>
      </c>
      <c r="G55" s="361">
        <v>0.591</v>
      </c>
      <c r="H55" s="361"/>
      <c r="I55" s="361"/>
      <c r="J55" s="361"/>
      <c r="K55" s="361"/>
      <c r="N55" s="362"/>
    </row>
    <row r="56" spans="2:14" ht="12.75">
      <c r="B56" s="76">
        <v>175</v>
      </c>
      <c r="C56" s="359">
        <f t="shared" si="0"/>
        <v>385.80850000000004</v>
      </c>
      <c r="D56" s="361"/>
      <c r="E56" s="362"/>
      <c r="F56" s="361">
        <v>0.581</v>
      </c>
      <c r="G56" s="361">
        <v>0.6000000000000001</v>
      </c>
      <c r="H56" s="361"/>
      <c r="I56" s="361"/>
      <c r="J56" s="361"/>
      <c r="K56" s="361"/>
      <c r="N56" s="362"/>
    </row>
    <row r="57" spans="2:14" ht="12.75">
      <c r="B57" s="76">
        <v>180</v>
      </c>
      <c r="C57" s="359">
        <f t="shared" si="0"/>
        <v>396.83160000000004</v>
      </c>
      <c r="D57" s="361"/>
      <c r="E57" s="362"/>
      <c r="F57" s="361">
        <v>0.588</v>
      </c>
      <c r="G57" s="361">
        <v>0.609</v>
      </c>
      <c r="H57" s="361"/>
      <c r="I57" s="361"/>
      <c r="J57" s="361"/>
      <c r="K57" s="361"/>
      <c r="N57" s="362"/>
    </row>
    <row r="58" spans="2:14" ht="12.75">
      <c r="B58" s="76">
        <v>185</v>
      </c>
      <c r="C58" s="359">
        <f t="shared" si="0"/>
        <v>407.85470000000004</v>
      </c>
      <c r="D58" s="361"/>
      <c r="E58" s="362"/>
      <c r="F58" s="361">
        <v>0.594</v>
      </c>
      <c r="G58" s="361">
        <v>0.618</v>
      </c>
      <c r="H58" s="361"/>
      <c r="I58" s="361"/>
      <c r="J58" s="361"/>
      <c r="K58" s="361"/>
      <c r="N58" s="362"/>
    </row>
    <row r="59" spans="2:14" ht="12.75">
      <c r="B59" s="76">
        <v>190</v>
      </c>
      <c r="C59" s="359">
        <f t="shared" si="0"/>
        <v>418.87780000000004</v>
      </c>
      <c r="D59" s="361"/>
      <c r="E59" s="362"/>
      <c r="F59" s="361">
        <v>0.601</v>
      </c>
      <c r="G59" s="361">
        <v>0.627</v>
      </c>
      <c r="H59" s="361"/>
      <c r="I59" s="361"/>
      <c r="J59" s="361"/>
      <c r="K59" s="361"/>
      <c r="N59" s="362"/>
    </row>
    <row r="60" spans="2:14" ht="12.75">
      <c r="B60" s="76">
        <v>195</v>
      </c>
      <c r="C60" s="359">
        <f t="shared" si="0"/>
        <v>429.90090000000004</v>
      </c>
      <c r="D60" s="361"/>
      <c r="E60" s="362"/>
      <c r="F60" s="361">
        <v>0.608</v>
      </c>
      <c r="G60" s="361">
        <v>0.636</v>
      </c>
      <c r="H60" s="361"/>
      <c r="I60" s="361"/>
      <c r="J60" s="361"/>
      <c r="K60" s="361"/>
      <c r="N60" s="362"/>
    </row>
    <row r="61" spans="2:14" ht="12.75">
      <c r="B61" s="76">
        <v>200</v>
      </c>
      <c r="C61" s="359">
        <f t="shared" si="0"/>
        <v>440.92400000000004</v>
      </c>
      <c r="D61" s="361"/>
      <c r="E61" s="362"/>
      <c r="F61" s="361">
        <v>0.614</v>
      </c>
      <c r="G61" s="361">
        <v>0.645</v>
      </c>
      <c r="H61" s="361"/>
      <c r="I61" s="361"/>
      <c r="J61" s="361"/>
      <c r="K61" s="361"/>
      <c r="N61" s="362"/>
    </row>
    <row r="63" spans="2:4" ht="12.75">
      <c r="B63" s="77" t="s">
        <v>392</v>
      </c>
      <c r="C63" s="363"/>
      <c r="D63" s="77" t="s">
        <v>1164</v>
      </c>
    </row>
    <row r="64" spans="2:4" ht="12.75">
      <c r="B64" s="77"/>
      <c r="C64" s="363"/>
      <c r="D64" s="77" t="s">
        <v>1165</v>
      </c>
    </row>
    <row r="65" spans="2:4" ht="12.75">
      <c r="B65" s="77"/>
      <c r="C65" s="363"/>
      <c r="D65" s="77" t="s">
        <v>1166</v>
      </c>
    </row>
    <row r="66" spans="2:3" ht="12.75">
      <c r="B66" s="77"/>
      <c r="C66" s="363"/>
    </row>
    <row r="67" spans="2:3" ht="12.75">
      <c r="B67" s="77" t="s">
        <v>1043</v>
      </c>
      <c r="C67" s="363"/>
    </row>
    <row r="70" spans="4:11" ht="12.75">
      <c r="D70" s="361" t="s">
        <v>1136</v>
      </c>
      <c r="E70" s="361"/>
      <c r="F70" s="361" t="s">
        <v>1138</v>
      </c>
      <c r="G70" s="361" t="s">
        <v>1139</v>
      </c>
      <c r="H70" s="361"/>
      <c r="I70" s="361" t="s">
        <v>1161</v>
      </c>
      <c r="J70" s="361" t="s">
        <v>1162</v>
      </c>
      <c r="K70" s="361" t="s">
        <v>1163</v>
      </c>
    </row>
    <row r="71" spans="2:11" ht="12.75">
      <c r="B71" s="76">
        <v>155</v>
      </c>
      <c r="C71" s="359">
        <f aca="true" t="shared" si="1" ref="C71:C106">B71*2.20462</f>
        <v>341.71610000000004</v>
      </c>
      <c r="D71" s="361"/>
      <c r="E71" s="361"/>
      <c r="F71" s="361">
        <v>0.403</v>
      </c>
      <c r="G71" s="361">
        <v>0.355</v>
      </c>
      <c r="H71" s="361"/>
      <c r="I71" s="361"/>
      <c r="J71" s="361"/>
      <c r="K71" s="361"/>
    </row>
    <row r="72" spans="2:11" ht="12.75">
      <c r="B72" s="76">
        <f aca="true" t="shared" si="2" ref="B72:B106">(B71+5)</f>
        <v>160</v>
      </c>
      <c r="C72" s="359">
        <f t="shared" si="1"/>
        <v>352.73920000000004</v>
      </c>
      <c r="D72" s="361"/>
      <c r="E72" s="361"/>
      <c r="F72" s="361">
        <v>0.40900000000000003</v>
      </c>
      <c r="G72" s="361">
        <v>0.364</v>
      </c>
      <c r="H72" s="361"/>
      <c r="I72" s="361"/>
      <c r="J72" s="361"/>
      <c r="K72" s="361"/>
    </row>
    <row r="73" spans="2:11" ht="12.75">
      <c r="B73" s="76">
        <f t="shared" si="2"/>
        <v>165</v>
      </c>
      <c r="C73" s="359">
        <f t="shared" si="1"/>
        <v>363.76230000000004</v>
      </c>
      <c r="D73" s="361"/>
      <c r="E73" s="361"/>
      <c r="F73" s="361">
        <v>0.41600000000000004</v>
      </c>
      <c r="G73" s="361">
        <v>0.373</v>
      </c>
      <c r="H73" s="361"/>
      <c r="I73" s="361"/>
      <c r="J73" s="361"/>
      <c r="K73" s="361"/>
    </row>
    <row r="74" spans="2:11" ht="12.75">
      <c r="B74" s="76">
        <f t="shared" si="2"/>
        <v>170</v>
      </c>
      <c r="C74" s="359">
        <f t="shared" si="1"/>
        <v>374.78540000000004</v>
      </c>
      <c r="D74" s="361"/>
      <c r="E74" s="361"/>
      <c r="F74" s="361">
        <v>0.423</v>
      </c>
      <c r="G74" s="361">
        <v>0.382</v>
      </c>
      <c r="H74" s="361"/>
      <c r="I74" s="361"/>
      <c r="J74" s="361"/>
      <c r="K74" s="361"/>
    </row>
    <row r="75" spans="2:11" ht="12.75">
      <c r="B75" s="76">
        <f t="shared" si="2"/>
        <v>175</v>
      </c>
      <c r="C75" s="359">
        <f t="shared" si="1"/>
        <v>385.80850000000004</v>
      </c>
      <c r="D75" s="361"/>
      <c r="E75" s="361"/>
      <c r="F75" s="361">
        <v>0.429</v>
      </c>
      <c r="G75" s="361">
        <v>0.391</v>
      </c>
      <c r="H75" s="361"/>
      <c r="I75" s="361"/>
      <c r="J75" s="361"/>
      <c r="K75" s="361"/>
    </row>
    <row r="76" spans="2:11" ht="12.75">
      <c r="B76" s="76">
        <f t="shared" si="2"/>
        <v>180</v>
      </c>
      <c r="C76" s="359">
        <f t="shared" si="1"/>
        <v>396.83160000000004</v>
      </c>
      <c r="D76" s="361"/>
      <c r="E76" s="361"/>
      <c r="F76" s="361">
        <v>0.436</v>
      </c>
      <c r="G76" s="361">
        <v>0.4</v>
      </c>
      <c r="H76" s="361"/>
      <c r="I76" s="361">
        <v>0.386</v>
      </c>
      <c r="J76" s="361"/>
      <c r="K76" s="361"/>
    </row>
    <row r="77" spans="2:11" ht="12.75">
      <c r="B77" s="76">
        <f t="shared" si="2"/>
        <v>185</v>
      </c>
      <c r="C77" s="359">
        <f t="shared" si="1"/>
        <v>407.85470000000004</v>
      </c>
      <c r="D77" s="361"/>
      <c r="E77" s="361"/>
      <c r="F77" s="361">
        <v>0.444</v>
      </c>
      <c r="G77" s="361">
        <v>0.40900000000000003</v>
      </c>
      <c r="H77" s="361"/>
      <c r="I77" s="361">
        <v>0.393</v>
      </c>
      <c r="J77" s="361"/>
      <c r="K77" s="361"/>
    </row>
    <row r="78" spans="2:11" ht="12.75">
      <c r="B78" s="76">
        <f t="shared" si="2"/>
        <v>190</v>
      </c>
      <c r="C78" s="359">
        <f t="shared" si="1"/>
        <v>418.87780000000004</v>
      </c>
      <c r="D78" s="361"/>
      <c r="E78" s="361"/>
      <c r="F78" s="361">
        <v>0.449</v>
      </c>
      <c r="G78" s="361">
        <v>0.418</v>
      </c>
      <c r="H78" s="361"/>
      <c r="I78" s="361">
        <v>0.4</v>
      </c>
      <c r="J78" s="361"/>
      <c r="K78" s="361"/>
    </row>
    <row r="79" spans="2:11" ht="12.75">
      <c r="B79" s="76">
        <f t="shared" si="2"/>
        <v>195</v>
      </c>
      <c r="C79" s="359">
        <f t="shared" si="1"/>
        <v>429.90090000000004</v>
      </c>
      <c r="D79" s="361"/>
      <c r="E79" s="361"/>
      <c r="F79" s="361">
        <v>0.456</v>
      </c>
      <c r="G79" s="361">
        <v>0.427</v>
      </c>
      <c r="H79" s="361"/>
      <c r="I79" s="361">
        <v>0.406</v>
      </c>
      <c r="J79" s="361"/>
      <c r="K79" s="361"/>
    </row>
    <row r="80" spans="2:11" ht="12.75">
      <c r="B80" s="76">
        <f t="shared" si="2"/>
        <v>200</v>
      </c>
      <c r="C80" s="359">
        <f t="shared" si="1"/>
        <v>440.92400000000004</v>
      </c>
      <c r="D80" s="361"/>
      <c r="E80" s="361"/>
      <c r="F80" s="361">
        <v>0.462</v>
      </c>
      <c r="G80" s="361">
        <v>0.436</v>
      </c>
      <c r="H80" s="361"/>
      <c r="I80" s="361">
        <v>0.41300000000000003</v>
      </c>
      <c r="J80" s="361">
        <v>0.386</v>
      </c>
      <c r="K80" s="361"/>
    </row>
    <row r="81" spans="2:11" ht="12.75">
      <c r="B81" s="76">
        <f t="shared" si="2"/>
        <v>205</v>
      </c>
      <c r="C81" s="359">
        <f t="shared" si="1"/>
        <v>451.94710000000003</v>
      </c>
      <c r="D81" s="361"/>
      <c r="E81" s="361"/>
      <c r="F81" s="361">
        <v>0.46900000000000003</v>
      </c>
      <c r="G81" s="361">
        <v>0.446</v>
      </c>
      <c r="H81" s="361"/>
      <c r="I81" s="361">
        <v>0.419</v>
      </c>
      <c r="J81" s="361">
        <v>0.393</v>
      </c>
      <c r="K81" s="361"/>
    </row>
    <row r="82" spans="2:13" ht="12.75">
      <c r="B82" s="76">
        <f t="shared" si="2"/>
        <v>210</v>
      </c>
      <c r="C82" s="359">
        <f t="shared" si="1"/>
        <v>462.97020000000003</v>
      </c>
      <c r="D82" s="361"/>
      <c r="E82" s="361"/>
      <c r="F82" s="361">
        <v>0.47600000000000003</v>
      </c>
      <c r="G82" s="361">
        <v>0.455</v>
      </c>
      <c r="H82" s="361"/>
      <c r="I82" s="361">
        <v>0.426</v>
      </c>
      <c r="J82" s="361">
        <v>0.4</v>
      </c>
      <c r="K82" s="361"/>
      <c r="M82" s="362"/>
    </row>
    <row r="83" spans="2:13" ht="12.75">
      <c r="B83" s="76">
        <f t="shared" si="2"/>
        <v>215</v>
      </c>
      <c r="C83" s="359">
        <f t="shared" si="1"/>
        <v>473.99330000000003</v>
      </c>
      <c r="D83" s="361">
        <v>0.64</v>
      </c>
      <c r="E83" s="361"/>
      <c r="F83" s="361">
        <v>0.482</v>
      </c>
      <c r="G83" s="361">
        <v>0.462</v>
      </c>
      <c r="H83" s="361"/>
      <c r="I83" s="361">
        <v>0.433</v>
      </c>
      <c r="J83" s="361">
        <v>0.406</v>
      </c>
      <c r="K83" s="361"/>
      <c r="M83" s="362"/>
    </row>
    <row r="84" spans="2:13" ht="12.75">
      <c r="B84" s="76">
        <f t="shared" si="2"/>
        <v>220</v>
      </c>
      <c r="C84" s="359">
        <f t="shared" si="1"/>
        <v>485.01640000000003</v>
      </c>
      <c r="D84" s="361">
        <v>0.659</v>
      </c>
      <c r="E84" s="361"/>
      <c r="F84" s="361">
        <v>0.489</v>
      </c>
      <c r="G84" s="361">
        <v>0.47300000000000003</v>
      </c>
      <c r="H84" s="361"/>
      <c r="I84" s="361">
        <v>0.439</v>
      </c>
      <c r="J84" s="361">
        <v>0.41300000000000003</v>
      </c>
      <c r="K84" s="361"/>
      <c r="M84" s="362"/>
    </row>
    <row r="85" spans="2:13" ht="12.75">
      <c r="B85" s="76">
        <f t="shared" si="2"/>
        <v>225</v>
      </c>
      <c r="C85" s="359">
        <f t="shared" si="1"/>
        <v>496.03950000000003</v>
      </c>
      <c r="D85" s="361">
        <v>0.677</v>
      </c>
      <c r="E85" s="361"/>
      <c r="F85" s="361">
        <v>0.495</v>
      </c>
      <c r="G85" s="361">
        <v>0.482</v>
      </c>
      <c r="H85" s="361"/>
      <c r="I85" s="361">
        <v>0.446</v>
      </c>
      <c r="J85" s="361">
        <v>0.419</v>
      </c>
      <c r="K85" s="361"/>
      <c r="M85" s="362"/>
    </row>
    <row r="86" spans="2:13" ht="12.75">
      <c r="B86" s="76">
        <f t="shared" si="2"/>
        <v>230</v>
      </c>
      <c r="C86" s="359">
        <f t="shared" si="1"/>
        <v>507.06260000000003</v>
      </c>
      <c r="D86" s="361">
        <v>0.6950000000000001</v>
      </c>
      <c r="E86" s="361"/>
      <c r="F86" s="361">
        <v>0.502</v>
      </c>
      <c r="G86" s="361">
        <v>0.491</v>
      </c>
      <c r="H86" s="361"/>
      <c r="I86" s="361">
        <v>0.453</v>
      </c>
      <c r="J86" s="361">
        <v>0.426</v>
      </c>
      <c r="K86" s="361"/>
      <c r="M86" s="362"/>
    </row>
    <row r="87" spans="2:13" ht="12.75">
      <c r="B87" s="76">
        <f t="shared" si="2"/>
        <v>235</v>
      </c>
      <c r="C87" s="359">
        <f t="shared" si="1"/>
        <v>518.0857000000001</v>
      </c>
      <c r="D87" s="361">
        <v>0.714</v>
      </c>
      <c r="E87" s="361"/>
      <c r="F87" s="361">
        <v>0.509</v>
      </c>
      <c r="G87" s="361">
        <v>0.5</v>
      </c>
      <c r="H87" s="361"/>
      <c r="I87" s="361">
        <v>0.459</v>
      </c>
      <c r="J87" s="361">
        <v>0.433</v>
      </c>
      <c r="K87" s="361"/>
      <c r="M87" s="362" t="s">
        <v>1167</v>
      </c>
    </row>
    <row r="88" spans="2:13" ht="12.75">
      <c r="B88" s="76">
        <f t="shared" si="2"/>
        <v>240</v>
      </c>
      <c r="C88" s="359">
        <f t="shared" si="1"/>
        <v>529.1088000000001</v>
      </c>
      <c r="D88" s="361">
        <v>0.732</v>
      </c>
      <c r="E88" s="361"/>
      <c r="F88" s="361">
        <v>0.515</v>
      </c>
      <c r="G88" s="361">
        <v>0.509</v>
      </c>
      <c r="H88" s="361"/>
      <c r="I88" s="361">
        <v>0.466</v>
      </c>
      <c r="J88" s="361">
        <v>0.439</v>
      </c>
      <c r="K88" s="361"/>
      <c r="M88" s="362"/>
    </row>
    <row r="89" spans="2:13" ht="12.75">
      <c r="B89" s="76">
        <f t="shared" si="2"/>
        <v>245</v>
      </c>
      <c r="C89" s="359">
        <f t="shared" si="1"/>
        <v>540.1319000000001</v>
      </c>
      <c r="D89" s="361">
        <v>0.75</v>
      </c>
      <c r="E89" s="361"/>
      <c r="F89" s="361">
        <v>0.522</v>
      </c>
      <c r="G89" s="361">
        <v>0.518</v>
      </c>
      <c r="H89" s="361"/>
      <c r="I89" s="361">
        <v>0.47200000000000003</v>
      </c>
      <c r="J89" s="361">
        <v>0.446</v>
      </c>
      <c r="K89" s="361">
        <v>0.47600000000000003</v>
      </c>
      <c r="L89" s="76">
        <f>(F89/I89)</f>
        <v>1.1059322033898304</v>
      </c>
      <c r="M89" s="362"/>
    </row>
    <row r="90" spans="2:13" ht="12.75">
      <c r="B90" s="76">
        <f t="shared" si="2"/>
        <v>250</v>
      </c>
      <c r="C90" s="359">
        <f t="shared" si="1"/>
        <v>551.1550000000001</v>
      </c>
      <c r="D90" s="361">
        <v>0.769</v>
      </c>
      <c r="E90" s="361"/>
      <c r="F90" s="361">
        <v>0.528</v>
      </c>
      <c r="G90" s="361">
        <v>0.527</v>
      </c>
      <c r="H90" s="361"/>
      <c r="I90" s="361">
        <v>0.47900000000000004</v>
      </c>
      <c r="J90" s="361">
        <v>0.453</v>
      </c>
      <c r="K90" s="361">
        <v>0.483</v>
      </c>
      <c r="M90" s="362"/>
    </row>
    <row r="91" spans="2:13" ht="12.75">
      <c r="B91" s="76">
        <f t="shared" si="2"/>
        <v>255</v>
      </c>
      <c r="C91" s="359">
        <f t="shared" si="1"/>
        <v>562.1781000000001</v>
      </c>
      <c r="D91" s="361">
        <v>0.787</v>
      </c>
      <c r="E91" s="361"/>
      <c r="F91" s="361">
        <v>0.535</v>
      </c>
      <c r="G91" s="361">
        <v>0.536</v>
      </c>
      <c r="H91" s="361"/>
      <c r="I91" s="361">
        <v>0.486</v>
      </c>
      <c r="J91" s="361">
        <v>0.459</v>
      </c>
      <c r="K91" s="361">
        <v>0.49</v>
      </c>
      <c r="L91" s="76">
        <f>(F91/I91)</f>
        <v>1.1008230452674899</v>
      </c>
      <c r="M91" s="362"/>
    </row>
    <row r="92" spans="2:13" ht="12.75">
      <c r="B92" s="76">
        <f t="shared" si="2"/>
        <v>260</v>
      </c>
      <c r="C92" s="359">
        <f t="shared" si="1"/>
        <v>573.2012000000001</v>
      </c>
      <c r="D92" s="361">
        <v>0.806</v>
      </c>
      <c r="E92" s="361"/>
      <c r="F92" s="361">
        <v>0.542</v>
      </c>
      <c r="G92" s="361">
        <v>0.545</v>
      </c>
      <c r="H92" s="361"/>
      <c r="I92" s="361">
        <v>0.492</v>
      </c>
      <c r="J92" s="361">
        <v>0.466</v>
      </c>
      <c r="K92" s="361">
        <v>0.496</v>
      </c>
      <c r="M92" s="362"/>
    </row>
    <row r="93" spans="2:13" ht="12.75">
      <c r="B93" s="76">
        <f t="shared" si="2"/>
        <v>265</v>
      </c>
      <c r="C93" s="359">
        <f t="shared" si="1"/>
        <v>584.2243000000001</v>
      </c>
      <c r="D93" s="361">
        <v>0.8240000000000001</v>
      </c>
      <c r="E93" s="361"/>
      <c r="F93" s="361">
        <v>0.548</v>
      </c>
      <c r="G93" s="361">
        <v>0.555</v>
      </c>
      <c r="H93" s="361"/>
      <c r="I93" s="361">
        <v>0.499</v>
      </c>
      <c r="J93" s="361">
        <v>0.47200000000000003</v>
      </c>
      <c r="K93" s="361">
        <v>0.503</v>
      </c>
      <c r="L93" s="76">
        <f>(F93/I93)</f>
        <v>1.0981963927855711</v>
      </c>
      <c r="M93" s="362"/>
    </row>
    <row r="94" spans="2:13" ht="12.75">
      <c r="B94" s="76">
        <f t="shared" si="2"/>
        <v>270</v>
      </c>
      <c r="C94" s="359">
        <f t="shared" si="1"/>
        <v>595.2474000000001</v>
      </c>
      <c r="D94" s="361">
        <v>0.843</v>
      </c>
      <c r="E94" s="361"/>
      <c r="F94" s="361">
        <v>0.555</v>
      </c>
      <c r="G94" s="361">
        <v>0.5640000000000001</v>
      </c>
      <c r="H94" s="361"/>
      <c r="I94" s="361">
        <v>0.505</v>
      </c>
      <c r="J94" s="361">
        <v>0.47900000000000004</v>
      </c>
      <c r="K94" s="361">
        <v>0.509</v>
      </c>
      <c r="M94" s="362"/>
    </row>
    <row r="95" spans="2:13" ht="12.75">
      <c r="B95" s="76">
        <f t="shared" si="2"/>
        <v>275</v>
      </c>
      <c r="C95" s="359">
        <f t="shared" si="1"/>
        <v>606.2705000000001</v>
      </c>
      <c r="D95" s="361">
        <v>0.861</v>
      </c>
      <c r="E95" s="361"/>
      <c r="F95" s="361">
        <v>0.561</v>
      </c>
      <c r="G95" s="361">
        <v>0.5730000000000001</v>
      </c>
      <c r="H95" s="361"/>
      <c r="I95" s="361">
        <v>0.512</v>
      </c>
      <c r="J95" s="361">
        <v>0.486</v>
      </c>
      <c r="K95" s="361">
        <v>0.516</v>
      </c>
      <c r="M95" s="362"/>
    </row>
    <row r="96" spans="2:13" ht="12.75">
      <c r="B96" s="76">
        <f t="shared" si="2"/>
        <v>280</v>
      </c>
      <c r="C96" s="359">
        <f t="shared" si="1"/>
        <v>617.2936000000001</v>
      </c>
      <c r="D96" s="361">
        <v>0.879</v>
      </c>
      <c r="E96" s="361"/>
      <c r="F96" s="361">
        <v>0.5680000000000001</v>
      </c>
      <c r="G96" s="361">
        <v>0.582</v>
      </c>
      <c r="H96" s="361"/>
      <c r="I96" s="361">
        <v>0.519</v>
      </c>
      <c r="J96" s="361">
        <v>0.492</v>
      </c>
      <c r="K96" s="361">
        <v>0.523</v>
      </c>
      <c r="M96" s="362"/>
    </row>
    <row r="97" spans="2:13" ht="12.75">
      <c r="B97" s="76">
        <f t="shared" si="2"/>
        <v>285</v>
      </c>
      <c r="C97" s="359">
        <f t="shared" si="1"/>
        <v>628.3167000000001</v>
      </c>
      <c r="D97" s="361">
        <v>0.898</v>
      </c>
      <c r="E97" s="361"/>
      <c r="F97" s="361">
        <v>0.5750000000000001</v>
      </c>
      <c r="G97" s="361">
        <v>0.591</v>
      </c>
      <c r="H97" s="361"/>
      <c r="I97" s="361">
        <v>0.525</v>
      </c>
      <c r="J97" s="361">
        <v>0.499</v>
      </c>
      <c r="K97" s="361">
        <v>0.529</v>
      </c>
      <c r="M97" s="362"/>
    </row>
    <row r="98" spans="2:13" ht="12.75">
      <c r="B98" s="76">
        <f t="shared" si="2"/>
        <v>290</v>
      </c>
      <c r="C98" s="359">
        <f t="shared" si="1"/>
        <v>639.3398000000001</v>
      </c>
      <c r="D98" s="361">
        <v>0.916</v>
      </c>
      <c r="E98" s="361"/>
      <c r="F98" s="361">
        <v>0.581</v>
      </c>
      <c r="G98" s="361">
        <v>0.6000000000000001</v>
      </c>
      <c r="H98" s="361"/>
      <c r="I98" s="361">
        <v>0.532</v>
      </c>
      <c r="J98" s="361">
        <v>0.505</v>
      </c>
      <c r="K98" s="361">
        <v>0.536</v>
      </c>
      <c r="M98" s="362"/>
    </row>
    <row r="99" spans="2:13" ht="12.75">
      <c r="B99" s="76">
        <f t="shared" si="2"/>
        <v>295</v>
      </c>
      <c r="C99" s="359">
        <f t="shared" si="1"/>
        <v>650.3629000000001</v>
      </c>
      <c r="D99" s="361">
        <v>0.935</v>
      </c>
      <c r="E99" s="361"/>
      <c r="F99" s="361">
        <v>0.588</v>
      </c>
      <c r="G99" s="361">
        <v>0.609</v>
      </c>
      <c r="H99" s="361"/>
      <c r="I99" s="361">
        <v>0.538</v>
      </c>
      <c r="J99" s="361">
        <v>0.512</v>
      </c>
      <c r="K99" s="361">
        <v>0.543</v>
      </c>
      <c r="M99" s="362"/>
    </row>
    <row r="100" spans="2:13" ht="12.75">
      <c r="B100" s="76">
        <f t="shared" si="2"/>
        <v>300</v>
      </c>
      <c r="C100" s="359">
        <f t="shared" si="1"/>
        <v>661.3860000000001</v>
      </c>
      <c r="D100" s="361">
        <v>0.9530000000000001</v>
      </c>
      <c r="E100" s="361"/>
      <c r="F100" s="361">
        <v>0.594</v>
      </c>
      <c r="G100" s="361">
        <v>0.618</v>
      </c>
      <c r="H100" s="361"/>
      <c r="I100" s="361">
        <v>0.545</v>
      </c>
      <c r="J100" s="361">
        <v>0.519</v>
      </c>
      <c r="K100" s="361">
        <v>0.549</v>
      </c>
      <c r="M100" s="362"/>
    </row>
    <row r="101" spans="2:13" ht="12.75">
      <c r="B101" s="76">
        <f t="shared" si="2"/>
        <v>305</v>
      </c>
      <c r="C101" s="359">
        <f t="shared" si="1"/>
        <v>672.4091000000001</v>
      </c>
      <c r="D101" s="361">
        <v>0.971</v>
      </c>
      <c r="E101" s="361"/>
      <c r="F101" s="361">
        <v>0.601</v>
      </c>
      <c r="G101" s="361">
        <v>0.627</v>
      </c>
      <c r="H101" s="361"/>
      <c r="I101" s="361">
        <v>0.552</v>
      </c>
      <c r="J101" s="361">
        <v>0.525</v>
      </c>
      <c r="K101" s="361">
        <v>0.556</v>
      </c>
      <c r="M101" s="362"/>
    </row>
    <row r="102" spans="2:11" ht="12.75">
      <c r="B102" s="76">
        <f t="shared" si="2"/>
        <v>310</v>
      </c>
      <c r="C102" s="359">
        <f t="shared" si="1"/>
        <v>683.4322000000001</v>
      </c>
      <c r="D102" s="361">
        <v>0.99</v>
      </c>
      <c r="E102" s="361"/>
      <c r="F102" s="361">
        <v>0.608</v>
      </c>
      <c r="G102" s="361">
        <v>0.636</v>
      </c>
      <c r="H102" s="361"/>
      <c r="I102" s="361">
        <v>0.558</v>
      </c>
      <c r="J102" s="361">
        <v>0.532</v>
      </c>
      <c r="K102" s="361">
        <v>0.562</v>
      </c>
    </row>
    <row r="103" spans="2:11" ht="12.75">
      <c r="B103" s="76">
        <f t="shared" si="2"/>
        <v>315</v>
      </c>
      <c r="C103" s="359">
        <f t="shared" si="1"/>
        <v>694.4553000000001</v>
      </c>
      <c r="D103" s="361">
        <v>1.008</v>
      </c>
      <c r="E103" s="361"/>
      <c r="F103" s="361">
        <v>0.614</v>
      </c>
      <c r="G103" s="361">
        <v>0.645</v>
      </c>
      <c r="H103" s="361"/>
      <c r="I103" s="361">
        <v>0.5650000000000001</v>
      </c>
      <c r="J103" s="361">
        <v>0.538</v>
      </c>
      <c r="K103" s="361">
        <v>0.5690000000000001</v>
      </c>
    </row>
    <row r="104" spans="2:11" ht="12.75">
      <c r="B104" s="76">
        <f t="shared" si="2"/>
        <v>320</v>
      </c>
      <c r="C104" s="359">
        <f t="shared" si="1"/>
        <v>705.4784000000001</v>
      </c>
      <c r="D104" s="361"/>
      <c r="E104" s="361"/>
      <c r="F104" s="361"/>
      <c r="G104" s="361"/>
      <c r="H104" s="361"/>
      <c r="I104" s="361">
        <v>0.5710000000000001</v>
      </c>
      <c r="J104" s="361">
        <v>0.545</v>
      </c>
      <c r="K104" s="361">
        <v>0.5760000000000001</v>
      </c>
    </row>
    <row r="105" spans="2:11" ht="12.75">
      <c r="B105" s="76">
        <f t="shared" si="2"/>
        <v>325</v>
      </c>
      <c r="C105" s="359">
        <f t="shared" si="1"/>
        <v>716.5015000000001</v>
      </c>
      <c r="D105" s="361"/>
      <c r="E105" s="361"/>
      <c r="F105" s="361"/>
      <c r="G105" s="361"/>
      <c r="H105" s="361"/>
      <c r="I105" s="361"/>
      <c r="J105" s="361">
        <v>0.552</v>
      </c>
      <c r="K105" s="361">
        <v>0.582</v>
      </c>
    </row>
    <row r="106" spans="2:11" ht="12.75">
      <c r="B106" s="76">
        <f t="shared" si="2"/>
        <v>330</v>
      </c>
      <c r="C106" s="359">
        <f t="shared" si="1"/>
        <v>727.5246000000001</v>
      </c>
      <c r="D106" s="361"/>
      <c r="E106" s="361"/>
      <c r="F106" s="361"/>
      <c r="G106" s="361"/>
      <c r="H106" s="361"/>
      <c r="I106" s="361"/>
      <c r="J106" s="361">
        <v>0.558</v>
      </c>
      <c r="K106" s="361">
        <v>0.589</v>
      </c>
    </row>
    <row r="107" spans="4:11" ht="12.75">
      <c r="D107" s="361"/>
      <c r="E107" s="361"/>
      <c r="F107" s="361"/>
      <c r="G107" s="361"/>
      <c r="H107" s="361"/>
      <c r="I107" s="361"/>
      <c r="J107" s="361">
        <v>0.5650000000000001</v>
      </c>
      <c r="K107" s="361">
        <v>0.595</v>
      </c>
    </row>
    <row r="108" spans="4:11" ht="12.75">
      <c r="D108" s="361"/>
      <c r="E108" s="361"/>
      <c r="F108" s="361"/>
      <c r="G108" s="361"/>
      <c r="H108" s="361"/>
      <c r="I108" s="361"/>
      <c r="J108" s="361">
        <v>0.5710000000000001</v>
      </c>
      <c r="K108" s="361">
        <v>0.602</v>
      </c>
    </row>
    <row r="109" spans="4:11" ht="12.75">
      <c r="D109" s="361"/>
      <c r="E109" s="361"/>
      <c r="F109" s="361"/>
      <c r="G109" s="361"/>
      <c r="H109" s="361"/>
      <c r="I109" s="361"/>
      <c r="J109" s="361"/>
      <c r="K109" s="361">
        <v>0.609</v>
      </c>
    </row>
    <row r="110" spans="4:11" ht="12.75">
      <c r="D110" s="361"/>
      <c r="E110" s="361"/>
      <c r="F110" s="361"/>
      <c r="G110" s="361"/>
      <c r="H110" s="361"/>
      <c r="I110" s="361"/>
      <c r="J110" s="361"/>
      <c r="K110" s="361"/>
    </row>
    <row r="111" spans="4:11" ht="12.75">
      <c r="D111" s="361"/>
      <c r="E111" s="361"/>
      <c r="F111" s="361"/>
      <c r="G111" s="361"/>
      <c r="H111" s="361"/>
      <c r="I111" s="361"/>
      <c r="J111" s="361"/>
      <c r="K111" s="361">
        <v>0.622</v>
      </c>
    </row>
    <row r="112" spans="4:11" ht="12.75">
      <c r="D112" s="361"/>
      <c r="E112" s="361"/>
      <c r="F112" s="361"/>
      <c r="G112" s="361"/>
      <c r="H112" s="361"/>
      <c r="I112" s="361"/>
      <c r="J112" s="361"/>
      <c r="K112" s="361"/>
    </row>
    <row r="113" spans="4:11" ht="12.75">
      <c r="D113" s="361"/>
      <c r="E113" s="361"/>
      <c r="F113" s="361"/>
      <c r="G113" s="361"/>
      <c r="H113" s="361"/>
      <c r="I113" s="361"/>
      <c r="J113" s="361"/>
      <c r="K113" s="361">
        <v>0.635</v>
      </c>
    </row>
    <row r="114" ht="12.75">
      <c r="K114" s="361"/>
    </row>
    <row r="115" ht="12.75">
      <c r="K115" s="361">
        <v>0.648</v>
      </c>
    </row>
    <row r="165" ht="12.75">
      <c r="D165" s="76" t="s">
        <v>1168</v>
      </c>
    </row>
    <row r="167" ht="12.75">
      <c r="L167" s="76" t="s">
        <v>1169</v>
      </c>
    </row>
    <row r="168" spans="7:9" ht="12.75">
      <c r="G168" s="76" t="s">
        <v>1170</v>
      </c>
      <c r="I168" s="76" t="s">
        <v>1171</v>
      </c>
    </row>
    <row r="169" spans="4:13" ht="12.75">
      <c r="D169" s="76" t="s">
        <v>1172</v>
      </c>
      <c r="G169" s="76">
        <v>10</v>
      </c>
      <c r="H169" s="76">
        <v>15</v>
      </c>
      <c r="I169" s="76">
        <v>20</v>
      </c>
      <c r="J169" s="76">
        <v>25</v>
      </c>
      <c r="L169" s="76">
        <v>44</v>
      </c>
      <c r="M169" s="76">
        <v>49</v>
      </c>
    </row>
    <row r="170" spans="4:13" ht="12.75">
      <c r="D170" s="76" t="s">
        <v>1173</v>
      </c>
      <c r="G170" s="76">
        <f>G169/2</f>
        <v>5</v>
      </c>
      <c r="H170" s="76">
        <f>H169/2</f>
        <v>7.5</v>
      </c>
      <c r="I170" s="76">
        <f>I169/2</f>
        <v>10</v>
      </c>
      <c r="J170" s="76">
        <f>J169/2</f>
        <v>12.5</v>
      </c>
      <c r="L170" s="76">
        <f>L169/2</f>
        <v>22</v>
      </c>
      <c r="M170" s="76">
        <f>M169/2</f>
        <v>24.5</v>
      </c>
    </row>
    <row r="172" spans="4:13" ht="12.75">
      <c r="D172" s="76" t="s">
        <v>1174</v>
      </c>
      <c r="G172" s="76">
        <f>(PI()*(G170*G170))</f>
        <v>78.53981633974483</v>
      </c>
      <c r="H172" s="76">
        <f>(PI()*(H170*H170))</f>
        <v>176.71458676442586</v>
      </c>
      <c r="I172" s="76">
        <f>(PI()*(I170*I170))</f>
        <v>314.1592653589793</v>
      </c>
      <c r="J172" s="76">
        <f>(PI()*(J170*J170))</f>
        <v>490.8738521234052</v>
      </c>
      <c r="L172" s="76">
        <f>(PI()*(L170*L170))</f>
        <v>1520.53084433746</v>
      </c>
      <c r="M172" s="76">
        <f>(PI()*(M170*M170))</f>
        <v>1885.7409903172734</v>
      </c>
    </row>
    <row r="174" ht="12.75">
      <c r="D174" s="76" t="s">
        <v>1175</v>
      </c>
    </row>
    <row r="176" spans="4:13" ht="12.75">
      <c r="D176" s="76">
        <v>50</v>
      </c>
      <c r="G176" s="364">
        <f>(PI()*(G170*G170))*(0.001*D176)</f>
        <v>3.926990816987242</v>
      </c>
      <c r="H176" s="364">
        <f>(PI()*(H170*H170))*(0.001*D176)</f>
        <v>8.835729338221293</v>
      </c>
      <c r="I176" s="364">
        <f>(PI()*(I170*I170))*(0.001*D176)</f>
        <v>15.707963267948967</v>
      </c>
      <c r="J176" s="364">
        <f>(PI()*(J170*J170))*(0.001*D176)</f>
        <v>24.54369260617026</v>
      </c>
      <c r="L176" s="364">
        <f>(PI()*(L170*L170))*(0.001*D176)</f>
        <v>76.026542216873</v>
      </c>
      <c r="M176" s="364">
        <f>(PI()*(M170*M170))*(0.001*D176)</f>
        <v>94.28704951586367</v>
      </c>
    </row>
    <row r="177" spans="4:13" ht="12.75">
      <c r="D177" s="76">
        <v>100</v>
      </c>
      <c r="G177" s="364">
        <f>(PI()*(G170*G170))*(0.001*D177)</f>
        <v>7.853981633974484</v>
      </c>
      <c r="H177" s="364">
        <f>(PI()*(H170*H170))*(0.001*D177)</f>
        <v>17.671458676442587</v>
      </c>
      <c r="I177" s="364">
        <f>(PI()*(I170*I170))*(0.001*D177)</f>
        <v>31.415926535897935</v>
      </c>
      <c r="J177" s="364">
        <f>(PI()*(J170*J170))*(0.001*D177)</f>
        <v>49.08738521234052</v>
      </c>
      <c r="L177" s="364">
        <f>(PI()*(L170*L170))*(0.001*D177)</f>
        <v>152.053084433746</v>
      </c>
      <c r="M177" s="364" t="e">
        <f>NA()</f>
        <v>#N/A</v>
      </c>
    </row>
    <row r="178" spans="4:13" ht="12.75">
      <c r="D178" s="76">
        <v>105</v>
      </c>
      <c r="G178" s="364">
        <f>(PI()*(G170*G170))*(0.001*D178)</f>
        <v>8.246680715673207</v>
      </c>
      <c r="H178" s="364">
        <f>(PI()*(H170*H170))*(0.001*D178)</f>
        <v>18.555031610264713</v>
      </c>
      <c r="I178" s="364">
        <f>(PI()*(I170*I170))*(0.001*D178)</f>
        <v>32.98672286269283</v>
      </c>
      <c r="J178" s="364">
        <f>(PI()*(J170*J170))*(0.001*D178)</f>
        <v>51.54175447295754</v>
      </c>
      <c r="L178" s="364">
        <f>(PI()*(L170*L170))*(0.001*D178)</f>
        <v>159.65573865543328</v>
      </c>
      <c r="M178" s="364">
        <f>(PI()*(M170*M170))*(0.001*D178)</f>
        <v>198.0028039833137</v>
      </c>
    </row>
    <row r="179" spans="4:13" ht="12.75">
      <c r="D179" s="76">
        <v>110</v>
      </c>
      <c r="G179" s="364">
        <f>(PI()*(G170*G170))*(0.001*D179)</f>
        <v>8.639379797371932</v>
      </c>
      <c r="H179" s="364">
        <f>(PI()*(H170*H170))*(0.001*D179)</f>
        <v>19.438604544086846</v>
      </c>
      <c r="I179" s="364">
        <f>(PI()*(I170*I170))*(0.001*D179)</f>
        <v>34.55751918948773</v>
      </c>
      <c r="J179" s="364">
        <f>(PI()*(J170*J170))*(0.001*D179)</f>
        <v>53.99612373357457</v>
      </c>
      <c r="L179" s="364">
        <f>(PI()*(L170*L170))*(0.001*D179)</f>
        <v>167.2583928771206</v>
      </c>
      <c r="M179" s="364">
        <f>(PI()*(M170*M170))*(0.001*D179)</f>
        <v>207.43150893490008</v>
      </c>
    </row>
    <row r="180" spans="4:13" ht="12.75">
      <c r="D180" s="76">
        <v>115</v>
      </c>
      <c r="G180" s="364">
        <f>(PI()*(G170*G170))*(0.001*D180)</f>
        <v>9.032078879070657</v>
      </c>
      <c r="H180" s="364">
        <f>(PI()*(H170*H170))*(0.001*D180)</f>
        <v>20.322177477908976</v>
      </c>
      <c r="I180" s="364">
        <f>(PI()*(I170*I170))*(0.001*D180)</f>
        <v>36.128315516282626</v>
      </c>
      <c r="J180" s="364">
        <f>(PI()*(J170*J170))*(0.001*D180)</f>
        <v>56.4504929941916</v>
      </c>
      <c r="L180" s="364">
        <f>(PI()*(L170*L170))*(0.001*D180)</f>
        <v>174.8610470988079</v>
      </c>
      <c r="M180" s="364">
        <f>(PI()*(M170*M170))*(0.001*D180)</f>
        <v>216.86021388648643</v>
      </c>
    </row>
    <row r="181" spans="4:13" ht="12.75">
      <c r="D181" s="76">
        <v>120</v>
      </c>
      <c r="G181" s="364">
        <f>(PI()*(G170*G170))*(0.001*D181)</f>
        <v>9.42477796076938</v>
      </c>
      <c r="H181" s="364">
        <f>(PI()*(H170*H170))*(0.001*D181)</f>
        <v>21.205750411731103</v>
      </c>
      <c r="I181" s="364">
        <f>(PI()*(I170*I170))*(0.001*D181)</f>
        <v>37.69911184307752</v>
      </c>
      <c r="J181" s="364">
        <f>(PI()*(J170*J170))*(0.001*D181)</f>
        <v>58.90486225480862</v>
      </c>
      <c r="L181" s="364">
        <f>(PI()*(L170*L170))*(0.001*D181)</f>
        <v>182.46370132049518</v>
      </c>
      <c r="M181" s="364">
        <f>(PI()*(M170*M170))*(0.001*D181)</f>
        <v>226.2889188380728</v>
      </c>
    </row>
    <row r="182" spans="4:13" ht="12.75">
      <c r="D182" s="76">
        <v>125</v>
      </c>
      <c r="G182" s="364">
        <f>(PI()*(G170*G170))*(0.001*D182)</f>
        <v>9.817477042468104</v>
      </c>
      <c r="H182" s="364">
        <f>(PI()*(H170*H170))*(0.001*D182)</f>
        <v>22.089323345553233</v>
      </c>
      <c r="I182" s="364">
        <f>(PI()*(I170*I170))*(0.001*D182)</f>
        <v>39.269908169872416</v>
      </c>
      <c r="J182" s="364">
        <f>(PI()*(J170*J170))*(0.001*D182)</f>
        <v>61.35923151542565</v>
      </c>
      <c r="L182" s="364">
        <f>(PI()*(L170*L170))*(0.001*D182)</f>
        <v>190.0663555421825</v>
      </c>
      <c r="M182" s="364">
        <f>(PI()*(M170*M170))*(0.001*D182)</f>
        <v>235.71762378965917</v>
      </c>
    </row>
    <row r="183" spans="4:13" ht="12.75">
      <c r="D183" s="76">
        <v>130</v>
      </c>
      <c r="G183" s="364">
        <f>(PI()*(G170*G170))*(0.001*D183)</f>
        <v>10.210176124166829</v>
      </c>
      <c r="H183" s="364">
        <f>(PI()*(H170*H170))*(0.001*D183)</f>
        <v>22.972896279375362</v>
      </c>
      <c r="I183" s="364">
        <f>(PI()*(I170*I170))*(0.001*D183)</f>
        <v>40.840704496667314</v>
      </c>
      <c r="J183" s="364">
        <f>(PI()*(J170*J170))*(0.001*D183)</f>
        <v>63.813600776042676</v>
      </c>
      <c r="L183" s="364">
        <f>(PI()*(L170*L170))*(0.001*D183)</f>
        <v>197.6690097638698</v>
      </c>
      <c r="M183" s="364">
        <f>(PI()*(M170*M170))*(0.001*D183)</f>
        <v>245.14632874124555</v>
      </c>
    </row>
    <row r="184" spans="4:13" ht="12.75">
      <c r="D184" s="76">
        <v>135</v>
      </c>
      <c r="G184" s="364">
        <f>(PI()*(G170*G170))*(0.001*D184)</f>
        <v>10.602875205865553</v>
      </c>
      <c r="H184" s="364">
        <f>(PI()*(H170*H170))*(0.001*D184)</f>
        <v>23.856469213197492</v>
      </c>
      <c r="I184" s="364">
        <f>(PI()*(I170*I170))*(0.001*D184)</f>
        <v>42.41150082346221</v>
      </c>
      <c r="J184" s="364">
        <f>(PI()*(J170*J170))*(0.001*D184)</f>
        <v>66.2679700366597</v>
      </c>
      <c r="L184" s="364">
        <f>(PI()*(L170*L170))*(0.001*D184)</f>
        <v>205.2716639855571</v>
      </c>
      <c r="M184" s="364">
        <f>(PI()*(M170*M170))*(0.001*D184)</f>
        <v>254.5750336928319</v>
      </c>
    </row>
    <row r="185" spans="4:13" ht="12.75">
      <c r="D185" s="76">
        <v>140</v>
      </c>
      <c r="G185" s="364">
        <f>(PI()*(G170*G170))*(0.001*D185)</f>
        <v>10.995574287564278</v>
      </c>
      <c r="H185" s="364">
        <f>(PI()*(H820*H169))*(0.001*D185)</f>
        <v>0</v>
      </c>
      <c r="I185" s="364">
        <f>(PI()*(I170*I170))*(0.001*D185)</f>
        <v>43.98229715025711</v>
      </c>
      <c r="J185" s="364">
        <f>(PI()*(J170*J170))*(0.001*D185)</f>
        <v>68.72233929727673</v>
      </c>
      <c r="L185" s="364">
        <f>(PI()*(L170*L170))*(0.001*D185)</f>
        <v>212.87431820724441</v>
      </c>
      <c r="M185" s="364">
        <f>(PI()*(M170*M170))*(0.001*D185)</f>
        <v>264.0037386444183</v>
      </c>
    </row>
    <row r="186" spans="4:13" ht="12.75">
      <c r="D186" s="76">
        <v>145</v>
      </c>
      <c r="G186" s="364">
        <f>(PI()*(G170*G170))*(0.001*D186)</f>
        <v>11.388273369263</v>
      </c>
      <c r="H186" s="364">
        <f>(PI()*(H170*H170))*(0.001*D186)</f>
        <v>25.62361508084175</v>
      </c>
      <c r="I186" s="364">
        <f>(PI()*(I170*I170))*(0.001*D186)</f>
        <v>45.553093477052</v>
      </c>
      <c r="J186" s="364">
        <f>(PI()*(J170*J170))*(0.001*D186)</f>
        <v>71.17670855789375</v>
      </c>
      <c r="L186" s="364">
        <f>(PI()*(L170*L170))*(0.001*D186)</f>
        <v>220.47697242893167</v>
      </c>
      <c r="M186" s="364">
        <f>(PI()*(M170*M170))*(0.001*D186)</f>
        <v>273.43244359600465</v>
      </c>
    </row>
    <row r="187" spans="4:13" ht="12.75">
      <c r="D187" s="76">
        <v>150</v>
      </c>
      <c r="G187" s="364">
        <f>(PI()*(G170*G170))*(0.001*D187)</f>
        <v>11.780972450961725</v>
      </c>
      <c r="H187" s="364">
        <f>(PI()*(H170*H170))*(0.001*D187)</f>
        <v>26.50718801466388</v>
      </c>
      <c r="I187" s="364">
        <f>(PI()*(I170*I170))*(0.001*D187)</f>
        <v>47.1238898038469</v>
      </c>
      <c r="J187" s="364">
        <f>(PI()*(J170*J170))*(0.001*D187)</f>
        <v>73.63107781851078</v>
      </c>
      <c r="L187" s="364">
        <f>(PI()*(L170*L170))*(0.001*D187)</f>
        <v>228.079626650619</v>
      </c>
      <c r="M187" s="364">
        <f>(PI()*(M170*M170))*(0.001*D187)</f>
        <v>282.861148547591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N131" sqref="N131"/>
    </sheetView>
  </sheetViews>
  <sheetFormatPr defaultColWidth="11.421875" defaultRowHeight="12.75"/>
  <cols>
    <col min="1" max="1" width="1.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8"/>
  <sheetViews>
    <sheetView workbookViewId="0" topLeftCell="A13">
      <selection activeCell="C1" sqref="C1"/>
    </sheetView>
  </sheetViews>
  <sheetFormatPr defaultColWidth="8.00390625" defaultRowHeight="12.75"/>
  <cols>
    <col min="1" max="1" width="2.7109375" style="0" customWidth="1"/>
    <col min="2" max="11" width="9.00390625" style="0" customWidth="1"/>
    <col min="12" max="12" width="15.57421875" style="365" customWidth="1"/>
    <col min="13" max="13" width="9.00390625" style="0" customWidth="1"/>
    <col min="14" max="14" width="11.57421875" style="0" customWidth="1"/>
    <col min="15" max="16384" width="9.00390625" style="0" customWidth="1"/>
  </cols>
  <sheetData>
    <row r="2" spans="2:14" ht="12.75">
      <c r="B2" s="366"/>
      <c r="C2" s="355" t="s">
        <v>1176</v>
      </c>
      <c r="D2" s="367"/>
      <c r="E2" s="367"/>
      <c r="F2" s="355" t="s">
        <v>1177</v>
      </c>
      <c r="G2" s="367"/>
      <c r="H2" s="355" t="s">
        <v>1178</v>
      </c>
      <c r="I2" s="355" t="s">
        <v>1179</v>
      </c>
      <c r="J2" s="367"/>
      <c r="K2" s="355" t="s">
        <v>1180</v>
      </c>
      <c r="L2" s="356" t="s">
        <v>1181</v>
      </c>
      <c r="N2" t="s">
        <v>1182</v>
      </c>
    </row>
    <row r="3" spans="2:12" ht="12.75">
      <c r="B3" s="368"/>
      <c r="F3" s="365" t="s">
        <v>1183</v>
      </c>
      <c r="G3" s="365" t="s">
        <v>1184</v>
      </c>
      <c r="H3" s="365" t="s">
        <v>1185</v>
      </c>
      <c r="I3" s="365" t="s">
        <v>1186</v>
      </c>
      <c r="J3" s="365" t="s">
        <v>1187</v>
      </c>
      <c r="L3" s="369"/>
    </row>
    <row r="4" spans="2:12" ht="12.75">
      <c r="B4" s="368" t="s">
        <v>906</v>
      </c>
      <c r="C4" s="370" t="s">
        <v>1188</v>
      </c>
      <c r="D4" s="370" t="s">
        <v>1189</v>
      </c>
      <c r="E4" s="370" t="s">
        <v>782</v>
      </c>
      <c r="F4" s="370" t="s">
        <v>1190</v>
      </c>
      <c r="G4" s="370" t="s">
        <v>1190</v>
      </c>
      <c r="H4" s="365" t="s">
        <v>1191</v>
      </c>
      <c r="I4" s="365" t="s">
        <v>1192</v>
      </c>
      <c r="J4" s="365" t="s">
        <v>1193</v>
      </c>
      <c r="L4" s="369"/>
    </row>
    <row r="5" spans="2:13" ht="12.75">
      <c r="B5" s="371"/>
      <c r="C5" s="372" t="s">
        <v>1194</v>
      </c>
      <c r="D5" s="372" t="s">
        <v>1195</v>
      </c>
      <c r="E5" s="372" t="s">
        <v>1196</v>
      </c>
      <c r="F5" s="372" t="s">
        <v>1197</v>
      </c>
      <c r="G5" s="372" t="s">
        <v>1198</v>
      </c>
      <c r="H5" s="372" t="s">
        <v>1199</v>
      </c>
      <c r="I5" s="372" t="s">
        <v>1200</v>
      </c>
      <c r="J5" s="372" t="s">
        <v>1200</v>
      </c>
      <c r="K5" s="372" t="s">
        <v>1201</v>
      </c>
      <c r="L5" s="373" t="s">
        <v>1202</v>
      </c>
      <c r="M5" s="370"/>
    </row>
    <row r="6" spans="3:13" ht="12.75"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</row>
    <row r="7" spans="2:13" ht="12.75">
      <c r="B7" s="366" t="s">
        <v>1203</v>
      </c>
      <c r="C7" s="367"/>
      <c r="D7" s="367"/>
      <c r="E7" s="367"/>
      <c r="F7" s="367"/>
      <c r="G7" s="367"/>
      <c r="H7" s="367"/>
      <c r="I7" s="367"/>
      <c r="J7" s="367"/>
      <c r="K7" s="367"/>
      <c r="L7" s="356"/>
      <c r="M7" s="370"/>
    </row>
    <row r="8" spans="2:13" ht="12.75">
      <c r="B8" s="368"/>
      <c r="L8" s="369"/>
      <c r="M8" s="370"/>
    </row>
    <row r="9" spans="2:13" ht="12.75">
      <c r="B9" s="368" t="s">
        <v>1204</v>
      </c>
      <c r="C9" s="374">
        <v>25</v>
      </c>
      <c r="D9" s="374">
        <v>52</v>
      </c>
      <c r="E9" s="374" t="s">
        <v>1205</v>
      </c>
      <c r="F9" s="374" t="s">
        <v>1206</v>
      </c>
      <c r="G9" s="374" t="s">
        <v>1207</v>
      </c>
      <c r="H9" s="374" t="s">
        <v>1208</v>
      </c>
      <c r="I9" s="374">
        <v>10000</v>
      </c>
      <c r="J9" s="374">
        <v>13000</v>
      </c>
      <c r="K9" s="374" t="s">
        <v>1209</v>
      </c>
      <c r="L9" s="375" t="s">
        <v>1210</v>
      </c>
      <c r="M9" s="370"/>
    </row>
    <row r="10" spans="2:14" ht="12.75">
      <c r="B10" s="376" t="s">
        <v>1211</v>
      </c>
      <c r="C10" s="374">
        <v>28</v>
      </c>
      <c r="D10" s="374">
        <v>52</v>
      </c>
      <c r="E10" s="374">
        <v>16</v>
      </c>
      <c r="F10" s="374" t="s">
        <v>1212</v>
      </c>
      <c r="G10" s="374">
        <v>38</v>
      </c>
      <c r="H10" s="374">
        <v>4</v>
      </c>
      <c r="I10" s="374">
        <v>10000</v>
      </c>
      <c r="J10" s="374">
        <v>13000</v>
      </c>
      <c r="K10" s="374" t="s">
        <v>1209</v>
      </c>
      <c r="L10" s="375" t="s">
        <v>1213</v>
      </c>
      <c r="M10" s="370"/>
      <c r="N10" t="s">
        <v>1214</v>
      </c>
    </row>
    <row r="11" spans="2:13" ht="12.75">
      <c r="B11" s="376"/>
      <c r="C11" s="374"/>
      <c r="D11" s="374"/>
      <c r="E11" s="374"/>
      <c r="F11" s="374"/>
      <c r="G11" s="374"/>
      <c r="H11" s="374"/>
      <c r="I11" s="374"/>
      <c r="J11" s="374"/>
      <c r="K11" s="374"/>
      <c r="L11" s="375"/>
      <c r="M11" s="370"/>
    </row>
    <row r="12" spans="2:13" ht="12.75">
      <c r="B12" s="368" t="s">
        <v>1215</v>
      </c>
      <c r="C12" s="374">
        <v>25</v>
      </c>
      <c r="D12" s="374">
        <v>47</v>
      </c>
      <c r="E12" s="374">
        <v>15</v>
      </c>
      <c r="F12" s="374">
        <v>27</v>
      </c>
      <c r="G12" s="374" t="s">
        <v>1216</v>
      </c>
      <c r="H12" s="374" t="s">
        <v>1217</v>
      </c>
      <c r="I12" s="374">
        <v>11000</v>
      </c>
      <c r="J12" s="374">
        <v>14000</v>
      </c>
      <c r="K12" s="374" t="s">
        <v>1218</v>
      </c>
      <c r="L12" s="375" t="s">
        <v>1219</v>
      </c>
      <c r="M12" s="370"/>
    </row>
    <row r="13" spans="2:13" ht="12.75">
      <c r="B13" s="368"/>
      <c r="C13" s="76"/>
      <c r="D13" s="76"/>
      <c r="E13" s="76"/>
      <c r="F13" s="76"/>
      <c r="G13" s="76"/>
      <c r="H13" s="76"/>
      <c r="I13" s="76"/>
      <c r="J13" s="76"/>
      <c r="K13" s="76"/>
      <c r="L13" s="377"/>
      <c r="M13" s="370"/>
    </row>
    <row r="14" spans="2:13" ht="12.75">
      <c r="B14" s="368" t="s">
        <v>1220</v>
      </c>
      <c r="C14" s="374">
        <v>29</v>
      </c>
      <c r="D14" s="374">
        <v>50.292</v>
      </c>
      <c r="E14" s="374">
        <v>14.224</v>
      </c>
      <c r="F14" s="374">
        <v>26</v>
      </c>
      <c r="G14" s="374">
        <v>32.5</v>
      </c>
      <c r="H14" s="374">
        <v>3.35</v>
      </c>
      <c r="I14" s="374">
        <v>10000</v>
      </c>
      <c r="J14" s="374">
        <v>14000</v>
      </c>
      <c r="K14" s="374">
        <v>0.11</v>
      </c>
      <c r="L14" s="375" t="s">
        <v>1221</v>
      </c>
      <c r="M14" s="370"/>
    </row>
    <row r="15" spans="2:13" ht="12.75">
      <c r="B15" s="368"/>
      <c r="C15" s="76"/>
      <c r="D15" s="76"/>
      <c r="E15" s="76"/>
      <c r="F15" s="76"/>
      <c r="G15" s="76"/>
      <c r="H15" s="76"/>
      <c r="I15" s="76"/>
      <c r="J15" s="76"/>
      <c r="K15" s="76"/>
      <c r="L15" s="377"/>
      <c r="M15" s="370"/>
    </row>
    <row r="16" spans="2:13" ht="12.75">
      <c r="B16" s="376" t="s">
        <v>955</v>
      </c>
      <c r="C16" s="374">
        <v>28</v>
      </c>
      <c r="D16" s="374">
        <v>52</v>
      </c>
      <c r="E16" s="374">
        <v>16</v>
      </c>
      <c r="F16" s="374" t="s">
        <v>1212</v>
      </c>
      <c r="G16" s="374">
        <v>38</v>
      </c>
      <c r="H16" s="374">
        <v>4</v>
      </c>
      <c r="I16" s="374">
        <v>10000</v>
      </c>
      <c r="J16" s="374">
        <v>13000</v>
      </c>
      <c r="K16" s="374" t="s">
        <v>1209</v>
      </c>
      <c r="L16" s="375" t="s">
        <v>1213</v>
      </c>
      <c r="M16" s="370"/>
    </row>
    <row r="17" spans="2:13" ht="12.75">
      <c r="B17" s="376" t="s">
        <v>673</v>
      </c>
      <c r="C17" s="76">
        <v>30</v>
      </c>
      <c r="D17" s="76">
        <v>52</v>
      </c>
      <c r="E17" s="374">
        <v>17</v>
      </c>
      <c r="F17" s="374" t="s">
        <v>1222</v>
      </c>
      <c r="G17" s="374">
        <v>44</v>
      </c>
      <c r="H17" s="374" t="s">
        <v>1223</v>
      </c>
      <c r="I17" s="374">
        <v>9000</v>
      </c>
      <c r="J17" s="374">
        <v>12000</v>
      </c>
      <c r="K17" s="374" t="s">
        <v>1224</v>
      </c>
      <c r="L17" s="377" t="s">
        <v>1225</v>
      </c>
      <c r="M17" s="370"/>
    </row>
    <row r="18" spans="2:13" ht="12.75">
      <c r="B18" s="378"/>
      <c r="C18" s="379"/>
      <c r="D18" s="379"/>
      <c r="E18" s="379"/>
      <c r="F18" s="379"/>
      <c r="G18" s="379"/>
      <c r="H18" s="379"/>
      <c r="I18" s="379"/>
      <c r="J18" s="379"/>
      <c r="K18" s="379"/>
      <c r="L18" s="380"/>
      <c r="M18" s="370"/>
    </row>
    <row r="19" spans="3:13" ht="12.75"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</row>
    <row r="20" spans="2:13" ht="12.75">
      <c r="B20" s="366" t="s">
        <v>1226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2"/>
      <c r="M20" s="370"/>
    </row>
    <row r="21" spans="2:13" ht="12.75">
      <c r="B21" s="368"/>
      <c r="C21" s="370"/>
      <c r="D21" s="370"/>
      <c r="E21" s="370"/>
      <c r="F21" s="370"/>
      <c r="G21" s="370"/>
      <c r="H21" s="370"/>
      <c r="I21" s="370"/>
      <c r="J21" s="370"/>
      <c r="K21" s="370"/>
      <c r="L21" s="383"/>
      <c r="M21" s="370"/>
    </row>
    <row r="22" spans="2:13" ht="12.75">
      <c r="B22" s="376"/>
      <c r="C22" s="374">
        <v>15</v>
      </c>
      <c r="D22" s="374">
        <v>35</v>
      </c>
      <c r="E22" s="374">
        <v>11</v>
      </c>
      <c r="F22" s="374" t="s">
        <v>1227</v>
      </c>
      <c r="G22" s="374" t="s">
        <v>1228</v>
      </c>
      <c r="H22" s="374">
        <v>160</v>
      </c>
      <c r="I22" s="374">
        <v>43000</v>
      </c>
      <c r="J22" s="374">
        <v>28000</v>
      </c>
      <c r="K22" s="374">
        <v>45</v>
      </c>
      <c r="L22" s="375" t="s">
        <v>1229</v>
      </c>
      <c r="M22" s="384" t="s">
        <v>1230</v>
      </c>
    </row>
    <row r="23" spans="2:13" ht="12.75">
      <c r="B23" s="385" t="s">
        <v>1230</v>
      </c>
      <c r="C23" s="374">
        <v>15</v>
      </c>
      <c r="D23" s="374">
        <v>35</v>
      </c>
      <c r="E23" s="374">
        <v>11</v>
      </c>
      <c r="F23" s="374" t="s">
        <v>1227</v>
      </c>
      <c r="G23" s="374" t="s">
        <v>1228</v>
      </c>
      <c r="H23" s="374">
        <v>160</v>
      </c>
      <c r="I23" s="374" t="s">
        <v>1195</v>
      </c>
      <c r="J23" s="374">
        <v>13000</v>
      </c>
      <c r="K23" s="374">
        <v>45</v>
      </c>
      <c r="L23" s="375" t="s">
        <v>1231</v>
      </c>
      <c r="M23" s="384" t="s">
        <v>1230</v>
      </c>
    </row>
    <row r="24" spans="2:13" ht="12.75">
      <c r="B24" s="385" t="s">
        <v>1232</v>
      </c>
      <c r="C24" s="374">
        <v>15</v>
      </c>
      <c r="D24" s="374">
        <v>35</v>
      </c>
      <c r="E24" s="374">
        <v>11</v>
      </c>
      <c r="F24" s="374" t="s">
        <v>1227</v>
      </c>
      <c r="G24" s="374" t="s">
        <v>1228</v>
      </c>
      <c r="H24" s="374">
        <v>160</v>
      </c>
      <c r="I24" s="374">
        <v>43000</v>
      </c>
      <c r="J24" s="374">
        <v>22000</v>
      </c>
      <c r="K24" s="374">
        <v>45</v>
      </c>
      <c r="L24" s="375" t="s">
        <v>1233</v>
      </c>
      <c r="M24" s="384" t="s">
        <v>1230</v>
      </c>
    </row>
    <row r="25" spans="2:13" ht="12.75">
      <c r="B25" s="385" t="s">
        <v>1234</v>
      </c>
      <c r="C25" s="374">
        <v>15</v>
      </c>
      <c r="D25" s="374">
        <v>35</v>
      </c>
      <c r="E25" s="374">
        <v>11</v>
      </c>
      <c r="F25" s="374" t="s">
        <v>1227</v>
      </c>
      <c r="G25" s="374" t="s">
        <v>1228</v>
      </c>
      <c r="H25" s="374">
        <v>160</v>
      </c>
      <c r="I25" s="374">
        <v>43000</v>
      </c>
      <c r="J25" s="374">
        <v>22000</v>
      </c>
      <c r="K25" s="374">
        <v>45</v>
      </c>
      <c r="L25" s="375" t="s">
        <v>1235</v>
      </c>
      <c r="M25" s="384" t="s">
        <v>1230</v>
      </c>
    </row>
    <row r="26" spans="2:13" ht="12.75">
      <c r="B26" s="385" t="s">
        <v>1230</v>
      </c>
      <c r="C26" s="374">
        <v>15</v>
      </c>
      <c r="D26" s="374">
        <v>35</v>
      </c>
      <c r="E26" s="374">
        <v>11</v>
      </c>
      <c r="F26" s="374" t="s">
        <v>1227</v>
      </c>
      <c r="G26" s="374" t="s">
        <v>1228</v>
      </c>
      <c r="H26" s="374">
        <v>160</v>
      </c>
      <c r="I26" s="374" t="s">
        <v>1195</v>
      </c>
      <c r="J26" s="374">
        <v>13000</v>
      </c>
      <c r="K26" s="374">
        <v>45</v>
      </c>
      <c r="L26" s="375" t="s">
        <v>1236</v>
      </c>
      <c r="M26" s="384" t="s">
        <v>1230</v>
      </c>
    </row>
    <row r="27" spans="2:13" ht="12.75">
      <c r="B27" s="385" t="s">
        <v>1230</v>
      </c>
      <c r="C27" s="374">
        <v>15</v>
      </c>
      <c r="D27" s="374">
        <v>35</v>
      </c>
      <c r="E27" s="374">
        <v>11</v>
      </c>
      <c r="F27" s="374" t="s">
        <v>1227</v>
      </c>
      <c r="G27" s="374" t="s">
        <v>1228</v>
      </c>
      <c r="H27" s="374">
        <v>160</v>
      </c>
      <c r="I27" s="374">
        <v>43000</v>
      </c>
      <c r="J27" s="374">
        <v>28000</v>
      </c>
      <c r="K27" s="374">
        <v>45</v>
      </c>
      <c r="L27" s="375" t="s">
        <v>1237</v>
      </c>
      <c r="M27" s="384" t="s">
        <v>1230</v>
      </c>
    </row>
    <row r="28" spans="2:12" ht="12.75">
      <c r="B28" s="385" t="s">
        <v>1230</v>
      </c>
      <c r="C28" s="374">
        <v>15</v>
      </c>
      <c r="D28" s="374">
        <v>35</v>
      </c>
      <c r="E28" s="374">
        <v>11</v>
      </c>
      <c r="F28" s="374" t="s">
        <v>1227</v>
      </c>
      <c r="G28" s="374" t="s">
        <v>1228</v>
      </c>
      <c r="H28" s="374">
        <v>160</v>
      </c>
      <c r="I28" s="374">
        <v>43000</v>
      </c>
      <c r="J28" s="374">
        <v>28000</v>
      </c>
      <c r="K28" s="374">
        <v>45</v>
      </c>
      <c r="L28" s="375" t="s">
        <v>1238</v>
      </c>
    </row>
    <row r="29" spans="2:13" ht="12.75">
      <c r="B29" s="368"/>
      <c r="C29" s="370"/>
      <c r="D29" s="370"/>
      <c r="E29" s="370"/>
      <c r="F29" s="370"/>
      <c r="G29" s="370"/>
      <c r="H29" s="370"/>
      <c r="I29" s="370"/>
      <c r="J29" s="370"/>
      <c r="K29" s="370"/>
      <c r="L29" s="383"/>
      <c r="M29" s="370"/>
    </row>
    <row r="30" spans="2:13" ht="12.75">
      <c r="B30" s="368"/>
      <c r="C30" s="370">
        <v>17</v>
      </c>
      <c r="D30" s="370">
        <v>40</v>
      </c>
      <c r="E30" s="370">
        <v>12</v>
      </c>
      <c r="F30" s="370" t="s">
        <v>1239</v>
      </c>
      <c r="G30" s="370" t="s">
        <v>1240</v>
      </c>
      <c r="H30" s="370">
        <v>200</v>
      </c>
      <c r="I30" s="370">
        <v>38000</v>
      </c>
      <c r="J30" s="370">
        <v>24000</v>
      </c>
      <c r="K30" s="386">
        <v>65</v>
      </c>
      <c r="L30" s="383" t="s">
        <v>1241</v>
      </c>
      <c r="M30" s="370"/>
    </row>
    <row r="31" spans="2:13" ht="12.75">
      <c r="B31" s="368"/>
      <c r="C31" s="370">
        <v>17</v>
      </c>
      <c r="D31" s="370">
        <v>40</v>
      </c>
      <c r="E31" s="370">
        <v>12</v>
      </c>
      <c r="F31" s="370" t="s">
        <v>1242</v>
      </c>
      <c r="G31" s="370" t="s">
        <v>1243</v>
      </c>
      <c r="H31" s="386">
        <v>228</v>
      </c>
      <c r="I31" s="370">
        <v>38000</v>
      </c>
      <c r="J31" s="370">
        <v>24000</v>
      </c>
      <c r="K31" s="386">
        <v>64</v>
      </c>
      <c r="L31" s="383" t="s">
        <v>1244</v>
      </c>
      <c r="M31" s="370"/>
    </row>
    <row r="32" spans="2:13" ht="12.75">
      <c r="B32" s="368"/>
      <c r="C32" s="370">
        <v>17</v>
      </c>
      <c r="D32" s="370">
        <v>40</v>
      </c>
      <c r="E32" s="370">
        <v>12</v>
      </c>
      <c r="F32" s="370" t="s">
        <v>1239</v>
      </c>
      <c r="G32" s="370" t="s">
        <v>1240</v>
      </c>
      <c r="H32" s="370">
        <v>200</v>
      </c>
      <c r="I32" s="370" t="s">
        <v>1195</v>
      </c>
      <c r="J32" s="370">
        <v>12000</v>
      </c>
      <c r="K32" s="386">
        <v>65</v>
      </c>
      <c r="L32" s="383" t="s">
        <v>1245</v>
      </c>
      <c r="M32" s="370"/>
    </row>
    <row r="33" spans="2:13" ht="12.75">
      <c r="B33" s="368" t="s">
        <v>932</v>
      </c>
      <c r="C33" s="370">
        <v>17</v>
      </c>
      <c r="D33" s="370">
        <v>40</v>
      </c>
      <c r="E33" s="370">
        <v>12</v>
      </c>
      <c r="F33" s="370" t="s">
        <v>1239</v>
      </c>
      <c r="G33" s="370" t="s">
        <v>1240</v>
      </c>
      <c r="H33" s="370">
        <v>200</v>
      </c>
      <c r="I33" s="370">
        <v>38000</v>
      </c>
      <c r="J33" s="370">
        <v>19000</v>
      </c>
      <c r="K33" s="386">
        <v>65</v>
      </c>
      <c r="L33" s="383" t="s">
        <v>1246</v>
      </c>
      <c r="M33" s="370"/>
    </row>
    <row r="34" spans="2:13" ht="12.75">
      <c r="B34" s="368"/>
      <c r="C34" s="370">
        <v>17</v>
      </c>
      <c r="D34" s="370">
        <v>40</v>
      </c>
      <c r="E34" s="370">
        <v>12</v>
      </c>
      <c r="F34" s="370" t="s">
        <v>1239</v>
      </c>
      <c r="G34" s="370" t="s">
        <v>1240</v>
      </c>
      <c r="H34" s="370">
        <v>200</v>
      </c>
      <c r="I34" s="370">
        <v>38000</v>
      </c>
      <c r="J34" s="370">
        <v>19000</v>
      </c>
      <c r="K34" s="386">
        <v>65</v>
      </c>
      <c r="L34" s="383" t="s">
        <v>1247</v>
      </c>
      <c r="M34" s="370"/>
    </row>
    <row r="35" spans="2:13" ht="12.75">
      <c r="B35" s="368"/>
      <c r="C35" s="370">
        <v>17</v>
      </c>
      <c r="D35" s="370">
        <v>40</v>
      </c>
      <c r="E35" s="370">
        <v>12</v>
      </c>
      <c r="F35" s="370" t="s">
        <v>1239</v>
      </c>
      <c r="G35" s="370" t="s">
        <v>1240</v>
      </c>
      <c r="H35" s="370">
        <v>200</v>
      </c>
      <c r="I35" s="370" t="s">
        <v>1195</v>
      </c>
      <c r="J35" s="370">
        <v>12000</v>
      </c>
      <c r="K35" s="386">
        <v>65</v>
      </c>
      <c r="L35" s="383" t="s">
        <v>1248</v>
      </c>
      <c r="M35" s="370"/>
    </row>
    <row r="36" spans="2:13" ht="12.75">
      <c r="B36" s="368"/>
      <c r="C36" s="370">
        <v>17</v>
      </c>
      <c r="D36" s="370">
        <v>40</v>
      </c>
      <c r="E36" s="370">
        <v>12</v>
      </c>
      <c r="F36" s="370" t="s">
        <v>1239</v>
      </c>
      <c r="G36" s="370" t="s">
        <v>1240</v>
      </c>
      <c r="H36" s="370">
        <v>200</v>
      </c>
      <c r="I36" s="370">
        <v>38000</v>
      </c>
      <c r="J36" s="370">
        <v>24000</v>
      </c>
      <c r="K36" s="386">
        <v>65</v>
      </c>
      <c r="L36" s="383" t="s">
        <v>1249</v>
      </c>
      <c r="M36" s="370"/>
    </row>
    <row r="37" spans="2:13" ht="12.75">
      <c r="B37" s="368"/>
      <c r="C37" s="370">
        <v>17</v>
      </c>
      <c r="D37" s="370">
        <v>40</v>
      </c>
      <c r="E37" s="370">
        <v>12</v>
      </c>
      <c r="F37" s="370" t="s">
        <v>1239</v>
      </c>
      <c r="G37" s="370" t="s">
        <v>1240</v>
      </c>
      <c r="H37" s="370">
        <v>200</v>
      </c>
      <c r="I37" s="370">
        <v>38000</v>
      </c>
      <c r="J37" s="370">
        <v>24000</v>
      </c>
      <c r="K37" s="386">
        <v>65</v>
      </c>
      <c r="L37" s="383" t="s">
        <v>1250</v>
      </c>
      <c r="M37" s="370"/>
    </row>
    <row r="38" spans="2:13" ht="12.75">
      <c r="B38" s="368"/>
      <c r="C38" s="370"/>
      <c r="D38" s="370"/>
      <c r="E38" s="370"/>
      <c r="F38" s="370"/>
      <c r="G38" s="370"/>
      <c r="H38" s="370"/>
      <c r="I38" s="370"/>
      <c r="J38" s="370"/>
      <c r="K38" s="370"/>
      <c r="L38" s="383"/>
      <c r="M38" s="370"/>
    </row>
    <row r="39" spans="1:13" ht="12.75">
      <c r="A39" s="167"/>
      <c r="B39" s="376"/>
      <c r="C39" s="374">
        <v>17</v>
      </c>
      <c r="D39" s="374">
        <v>35</v>
      </c>
      <c r="E39" s="374">
        <v>8</v>
      </c>
      <c r="F39" s="374" t="s">
        <v>1251</v>
      </c>
      <c r="G39" s="374" t="s">
        <v>1217</v>
      </c>
      <c r="H39" s="374">
        <v>137</v>
      </c>
      <c r="I39" s="374">
        <v>45000</v>
      </c>
      <c r="J39" s="374">
        <v>28000</v>
      </c>
      <c r="K39" s="374">
        <v>32</v>
      </c>
      <c r="L39" s="375" t="s">
        <v>1252</v>
      </c>
      <c r="M39" s="384" t="s">
        <v>1230</v>
      </c>
    </row>
    <row r="40" spans="1:13" ht="12.75">
      <c r="A40" s="384" t="s">
        <v>1230</v>
      </c>
      <c r="B40" s="385"/>
      <c r="C40" s="374">
        <v>17</v>
      </c>
      <c r="D40" s="374">
        <v>35</v>
      </c>
      <c r="E40" s="374">
        <v>8</v>
      </c>
      <c r="F40" s="374" t="s">
        <v>1251</v>
      </c>
      <c r="G40" s="374" t="s">
        <v>1217</v>
      </c>
      <c r="H40" s="374">
        <v>137</v>
      </c>
      <c r="I40" s="374">
        <v>45000</v>
      </c>
      <c r="J40" s="374">
        <v>22000</v>
      </c>
      <c r="K40" s="374">
        <v>32</v>
      </c>
      <c r="L40" s="375" t="s">
        <v>1253</v>
      </c>
      <c r="M40" s="384" t="s">
        <v>1230</v>
      </c>
    </row>
    <row r="41" spans="1:13" ht="12.75">
      <c r="A41" s="384" t="s">
        <v>1230</v>
      </c>
      <c r="B41" s="385"/>
      <c r="C41" s="374">
        <v>17</v>
      </c>
      <c r="D41" s="374">
        <v>35</v>
      </c>
      <c r="E41" s="374">
        <v>10</v>
      </c>
      <c r="F41" s="374" t="s">
        <v>1251</v>
      </c>
      <c r="G41" s="374" t="s">
        <v>1217</v>
      </c>
      <c r="H41" s="374">
        <v>137</v>
      </c>
      <c r="I41" s="374">
        <v>45000</v>
      </c>
      <c r="J41" s="374">
        <v>28000</v>
      </c>
      <c r="K41" s="374">
        <v>39</v>
      </c>
      <c r="L41" s="375" t="s">
        <v>1254</v>
      </c>
      <c r="M41" s="384" t="s">
        <v>1230</v>
      </c>
    </row>
    <row r="42" spans="1:13" ht="12.75">
      <c r="A42" s="384" t="s">
        <v>1230</v>
      </c>
      <c r="B42" s="385" t="s">
        <v>1215</v>
      </c>
      <c r="C42" s="374">
        <v>17</v>
      </c>
      <c r="D42" s="374">
        <v>35</v>
      </c>
      <c r="E42" s="374">
        <v>10</v>
      </c>
      <c r="F42" s="374" t="s">
        <v>1251</v>
      </c>
      <c r="G42" s="374" t="s">
        <v>1217</v>
      </c>
      <c r="H42" s="374">
        <v>137</v>
      </c>
      <c r="I42" s="374" t="s">
        <v>1195</v>
      </c>
      <c r="J42" s="374">
        <v>13000</v>
      </c>
      <c r="K42" s="374">
        <v>39</v>
      </c>
      <c r="L42" s="375" t="s">
        <v>1255</v>
      </c>
      <c r="M42" s="384" t="s">
        <v>1230</v>
      </c>
    </row>
    <row r="43" spans="1:13" ht="12.75">
      <c r="A43" s="384" t="s">
        <v>1230</v>
      </c>
      <c r="B43" s="385"/>
      <c r="C43" s="374">
        <v>17</v>
      </c>
      <c r="D43" s="374">
        <v>35</v>
      </c>
      <c r="E43" s="374">
        <v>10</v>
      </c>
      <c r="F43" s="374" t="s">
        <v>1251</v>
      </c>
      <c r="G43" s="374" t="s">
        <v>1217</v>
      </c>
      <c r="H43" s="374">
        <v>137</v>
      </c>
      <c r="I43" s="374">
        <v>45000</v>
      </c>
      <c r="J43" s="374">
        <v>22000</v>
      </c>
      <c r="K43" s="374">
        <v>39</v>
      </c>
      <c r="L43" s="375" t="s">
        <v>1256</v>
      </c>
      <c r="M43" s="384" t="s">
        <v>1230</v>
      </c>
    </row>
    <row r="44" spans="1:13" ht="12.75">
      <c r="A44" s="384" t="s">
        <v>1230</v>
      </c>
      <c r="B44" s="385"/>
      <c r="C44" s="374">
        <v>17</v>
      </c>
      <c r="D44" s="374">
        <v>35</v>
      </c>
      <c r="E44" s="374">
        <v>10</v>
      </c>
      <c r="F44" s="374" t="s">
        <v>1251</v>
      </c>
      <c r="G44" s="374" t="s">
        <v>1217</v>
      </c>
      <c r="H44" s="374">
        <v>137</v>
      </c>
      <c r="I44" s="374">
        <v>45000</v>
      </c>
      <c r="J44" s="374">
        <v>22000</v>
      </c>
      <c r="K44" s="374">
        <v>39</v>
      </c>
      <c r="L44" s="375" t="s">
        <v>1257</v>
      </c>
      <c r="M44" s="384" t="s">
        <v>1230</v>
      </c>
    </row>
    <row r="45" spans="1:13" ht="12.75">
      <c r="A45" s="384" t="s">
        <v>1230</v>
      </c>
      <c r="B45" s="385"/>
      <c r="C45" s="374">
        <v>17</v>
      </c>
      <c r="D45" s="374">
        <v>35</v>
      </c>
      <c r="E45" s="374">
        <v>10</v>
      </c>
      <c r="F45" s="374" t="s">
        <v>1251</v>
      </c>
      <c r="G45" s="374" t="s">
        <v>1217</v>
      </c>
      <c r="H45" s="374">
        <v>137</v>
      </c>
      <c r="I45" s="374" t="s">
        <v>1195</v>
      </c>
      <c r="J45" s="374">
        <v>13000</v>
      </c>
      <c r="K45" s="374">
        <v>39</v>
      </c>
      <c r="L45" s="375" t="s">
        <v>1258</v>
      </c>
      <c r="M45" s="384" t="s">
        <v>1230</v>
      </c>
    </row>
    <row r="46" spans="1:13" ht="12.75">
      <c r="A46" s="384" t="s">
        <v>1230</v>
      </c>
      <c r="B46" s="385"/>
      <c r="C46" s="374">
        <v>17</v>
      </c>
      <c r="D46" s="374">
        <v>35</v>
      </c>
      <c r="E46" s="374">
        <v>10</v>
      </c>
      <c r="F46" s="374" t="s">
        <v>1251</v>
      </c>
      <c r="G46" s="374" t="s">
        <v>1217</v>
      </c>
      <c r="H46" s="374">
        <v>137</v>
      </c>
      <c r="I46" s="374">
        <v>45000</v>
      </c>
      <c r="J46" s="374">
        <v>28000</v>
      </c>
      <c r="K46" s="374">
        <v>39</v>
      </c>
      <c r="L46" s="375" t="s">
        <v>1259</v>
      </c>
      <c r="M46" s="384" t="s">
        <v>1230</v>
      </c>
    </row>
    <row r="47" spans="1:13" ht="12.75">
      <c r="A47" s="384" t="s">
        <v>1230</v>
      </c>
      <c r="B47" s="385"/>
      <c r="C47" s="374">
        <v>17</v>
      </c>
      <c r="D47" s="374">
        <v>35</v>
      </c>
      <c r="E47" s="374">
        <v>10</v>
      </c>
      <c r="F47" s="374" t="s">
        <v>1251</v>
      </c>
      <c r="G47" s="374" t="s">
        <v>1217</v>
      </c>
      <c r="H47" s="374">
        <v>137</v>
      </c>
      <c r="I47" s="374">
        <v>45000</v>
      </c>
      <c r="J47" s="374">
        <v>28000</v>
      </c>
      <c r="K47" s="374">
        <v>39</v>
      </c>
      <c r="L47" s="375" t="s">
        <v>1260</v>
      </c>
      <c r="M47" s="384" t="s">
        <v>1230</v>
      </c>
    </row>
    <row r="48" spans="1:12" ht="12.75">
      <c r="A48" s="384" t="s">
        <v>1230</v>
      </c>
      <c r="B48" s="385"/>
      <c r="C48" s="374">
        <v>17</v>
      </c>
      <c r="D48" s="374">
        <v>35</v>
      </c>
      <c r="E48" s="374">
        <v>14</v>
      </c>
      <c r="F48" s="374" t="s">
        <v>1261</v>
      </c>
      <c r="G48" s="374" t="s">
        <v>1217</v>
      </c>
      <c r="H48" s="374">
        <v>137</v>
      </c>
      <c r="I48" s="374" t="s">
        <v>1195</v>
      </c>
      <c r="J48" s="374">
        <v>13000</v>
      </c>
      <c r="K48" s="374">
        <v>52</v>
      </c>
      <c r="L48" s="375" t="s">
        <v>1262</v>
      </c>
    </row>
    <row r="49" spans="2:13" ht="12.75">
      <c r="B49" s="368"/>
      <c r="C49" s="370"/>
      <c r="D49" s="370"/>
      <c r="E49" s="370"/>
      <c r="F49" s="370"/>
      <c r="G49" s="370"/>
      <c r="H49" s="370"/>
      <c r="I49" s="370"/>
      <c r="J49" s="370"/>
      <c r="K49" s="370"/>
      <c r="L49" s="383"/>
      <c r="M49" s="370"/>
    </row>
    <row r="50" spans="2:13" ht="12.75">
      <c r="B50" s="368" t="s">
        <v>1263</v>
      </c>
      <c r="C50" s="370">
        <v>20</v>
      </c>
      <c r="D50" s="370">
        <v>37</v>
      </c>
      <c r="E50" s="370">
        <v>9</v>
      </c>
      <c r="F50" s="370" t="s">
        <v>1251</v>
      </c>
      <c r="G50" s="370" t="s">
        <v>1264</v>
      </c>
      <c r="H50" s="386">
        <v>156</v>
      </c>
      <c r="I50" s="370">
        <v>43000</v>
      </c>
      <c r="J50" s="370">
        <v>26000</v>
      </c>
      <c r="K50" s="386">
        <v>38</v>
      </c>
      <c r="L50" s="383">
        <v>61904</v>
      </c>
      <c r="M50" s="370" t="s">
        <v>1265</v>
      </c>
    </row>
    <row r="51" spans="2:13" ht="12.75">
      <c r="B51" s="368" t="s">
        <v>1266</v>
      </c>
      <c r="C51" s="370">
        <v>20</v>
      </c>
      <c r="D51" s="370">
        <v>37</v>
      </c>
      <c r="E51" s="370">
        <v>9</v>
      </c>
      <c r="F51" s="370" t="s">
        <v>1251</v>
      </c>
      <c r="G51" s="370" t="s">
        <v>1264</v>
      </c>
      <c r="H51" s="386">
        <v>156</v>
      </c>
      <c r="I51" s="370" t="s">
        <v>1195</v>
      </c>
      <c r="J51" s="370">
        <v>12000</v>
      </c>
      <c r="K51" s="386">
        <v>38</v>
      </c>
      <c r="L51" s="383" t="s">
        <v>1267</v>
      </c>
      <c r="M51" s="370" t="s">
        <v>1268</v>
      </c>
    </row>
    <row r="52" spans="2:13" ht="12.75">
      <c r="B52" s="368" t="s">
        <v>955</v>
      </c>
      <c r="C52" s="370">
        <v>20</v>
      </c>
      <c r="D52" s="370">
        <v>37</v>
      </c>
      <c r="E52" s="370">
        <v>9</v>
      </c>
      <c r="F52" s="370" t="s">
        <v>1251</v>
      </c>
      <c r="G52" s="370" t="s">
        <v>1264</v>
      </c>
      <c r="H52" s="386">
        <v>156</v>
      </c>
      <c r="I52" s="370">
        <v>43000</v>
      </c>
      <c r="J52" s="370">
        <v>20000</v>
      </c>
      <c r="K52" s="386">
        <v>38</v>
      </c>
      <c r="L52" s="383" t="s">
        <v>1269</v>
      </c>
      <c r="M52" s="370">
        <v>6904</v>
      </c>
    </row>
    <row r="53" spans="2:13" ht="12.75">
      <c r="B53" s="368"/>
      <c r="C53" s="370"/>
      <c r="D53" s="370"/>
      <c r="E53" s="370"/>
      <c r="F53" s="370"/>
      <c r="G53" s="370"/>
      <c r="H53" s="370"/>
      <c r="I53" s="370"/>
      <c r="J53" s="370"/>
      <c r="K53" s="370"/>
      <c r="L53" s="383"/>
      <c r="M53" s="370"/>
    </row>
    <row r="54" spans="2:12" ht="12.75">
      <c r="B54" s="368"/>
      <c r="C54" s="370">
        <v>20</v>
      </c>
      <c r="D54" s="370">
        <v>42</v>
      </c>
      <c r="E54" s="370">
        <v>12</v>
      </c>
      <c r="F54" s="370" t="s">
        <v>1239</v>
      </c>
      <c r="G54" s="370">
        <v>5</v>
      </c>
      <c r="H54" s="386">
        <v>212</v>
      </c>
      <c r="I54" s="370">
        <v>38000</v>
      </c>
      <c r="J54" s="370">
        <v>24000</v>
      </c>
      <c r="K54" s="386">
        <v>69</v>
      </c>
      <c r="L54" s="383" t="s">
        <v>1270</v>
      </c>
    </row>
    <row r="55" spans="2:12" ht="12.75">
      <c r="B55" s="368"/>
      <c r="C55" s="370">
        <v>20</v>
      </c>
      <c r="D55" s="370">
        <v>42</v>
      </c>
      <c r="E55" s="370">
        <v>12</v>
      </c>
      <c r="F55" s="370" t="s">
        <v>1239</v>
      </c>
      <c r="G55" s="370">
        <v>5</v>
      </c>
      <c r="H55" s="386">
        <v>212</v>
      </c>
      <c r="I55" s="370" t="s">
        <v>1195</v>
      </c>
      <c r="J55" s="370">
        <v>11000</v>
      </c>
      <c r="K55" s="386">
        <v>69</v>
      </c>
      <c r="L55" s="383" t="s">
        <v>1271</v>
      </c>
    </row>
    <row r="56" spans="2:12" ht="12.75">
      <c r="B56" s="368"/>
      <c r="C56" s="370">
        <v>20</v>
      </c>
      <c r="D56" s="370">
        <v>42</v>
      </c>
      <c r="E56" s="370">
        <v>12</v>
      </c>
      <c r="F56" s="370" t="s">
        <v>1239</v>
      </c>
      <c r="G56" s="370">
        <v>5</v>
      </c>
      <c r="H56" s="386">
        <v>212</v>
      </c>
      <c r="I56" s="370">
        <v>38000</v>
      </c>
      <c r="J56" s="370">
        <v>19000</v>
      </c>
      <c r="K56" s="386">
        <v>69</v>
      </c>
      <c r="L56" s="383" t="s">
        <v>1272</v>
      </c>
    </row>
    <row r="57" spans="2:12" ht="12.75">
      <c r="B57" s="368"/>
      <c r="C57" s="370">
        <v>20</v>
      </c>
      <c r="D57" s="370">
        <v>42</v>
      </c>
      <c r="E57" s="370">
        <v>12</v>
      </c>
      <c r="F57" s="370" t="s">
        <v>1239</v>
      </c>
      <c r="G57" s="370">
        <v>5</v>
      </c>
      <c r="H57" s="386">
        <v>212</v>
      </c>
      <c r="I57" s="370">
        <v>38000</v>
      </c>
      <c r="J57" s="370">
        <v>19000</v>
      </c>
      <c r="K57" s="386">
        <v>69</v>
      </c>
      <c r="L57" s="383" t="s">
        <v>1273</v>
      </c>
    </row>
    <row r="58" spans="2:12" ht="12.75">
      <c r="B58" s="368"/>
      <c r="C58" s="370">
        <v>20</v>
      </c>
      <c r="D58" s="370">
        <v>42</v>
      </c>
      <c r="E58" s="370">
        <v>12</v>
      </c>
      <c r="F58" s="370" t="s">
        <v>1239</v>
      </c>
      <c r="G58" s="370">
        <v>5</v>
      </c>
      <c r="H58" s="386">
        <v>212</v>
      </c>
      <c r="I58" s="370" t="s">
        <v>1195</v>
      </c>
      <c r="J58" s="370">
        <v>11000</v>
      </c>
      <c r="K58" s="386">
        <v>69</v>
      </c>
      <c r="L58" s="383" t="s">
        <v>1274</v>
      </c>
    </row>
    <row r="59" spans="2:12" ht="12.75">
      <c r="B59" s="368"/>
      <c r="C59" s="370">
        <v>20</v>
      </c>
      <c r="D59" s="370">
        <v>42</v>
      </c>
      <c r="E59" s="370">
        <v>12</v>
      </c>
      <c r="F59" s="370" t="s">
        <v>1239</v>
      </c>
      <c r="G59" s="370">
        <v>5</v>
      </c>
      <c r="H59" s="386">
        <v>212</v>
      </c>
      <c r="I59" s="370">
        <v>38000</v>
      </c>
      <c r="J59" s="370">
        <v>24000</v>
      </c>
      <c r="K59" s="386">
        <v>69</v>
      </c>
      <c r="L59" s="383" t="s">
        <v>1275</v>
      </c>
    </row>
    <row r="60" spans="2:12" ht="12.75">
      <c r="B60" s="368"/>
      <c r="C60" s="370">
        <v>20</v>
      </c>
      <c r="D60" s="370">
        <v>42</v>
      </c>
      <c r="E60" s="370">
        <v>12</v>
      </c>
      <c r="F60" s="370" t="s">
        <v>1239</v>
      </c>
      <c r="G60" s="370">
        <v>5</v>
      </c>
      <c r="H60" s="386">
        <v>212</v>
      </c>
      <c r="I60" s="370">
        <v>38000</v>
      </c>
      <c r="J60" s="370">
        <v>24000</v>
      </c>
      <c r="K60" s="386">
        <v>69</v>
      </c>
      <c r="L60" s="383" t="s">
        <v>1276</v>
      </c>
    </row>
    <row r="61" spans="2:12" ht="12.75">
      <c r="B61" s="368"/>
      <c r="L61" s="369"/>
    </row>
    <row r="62" spans="2:13" ht="12.75">
      <c r="B62" s="368"/>
      <c r="C62" s="374">
        <v>30</v>
      </c>
      <c r="D62" s="374">
        <v>47</v>
      </c>
      <c r="E62" s="374">
        <v>9</v>
      </c>
      <c r="F62" s="374" t="s">
        <v>1277</v>
      </c>
      <c r="G62" s="374" t="s">
        <v>1223</v>
      </c>
      <c r="H62" s="374">
        <v>212</v>
      </c>
      <c r="I62" s="374">
        <v>30000</v>
      </c>
      <c r="J62" s="374">
        <v>19000</v>
      </c>
      <c r="K62" s="374">
        <v>51</v>
      </c>
      <c r="L62" s="383">
        <v>61906</v>
      </c>
      <c r="M62" t="s">
        <v>1278</v>
      </c>
    </row>
    <row r="63" spans="2:12" ht="12.75">
      <c r="B63" s="368"/>
      <c r="C63" s="374">
        <v>30</v>
      </c>
      <c r="D63" s="374">
        <v>47</v>
      </c>
      <c r="E63" s="374">
        <v>9</v>
      </c>
      <c r="F63" s="374" t="s">
        <v>1277</v>
      </c>
      <c r="G63" s="374" t="s">
        <v>1223</v>
      </c>
      <c r="H63" s="374">
        <v>212</v>
      </c>
      <c r="I63" s="374" t="s">
        <v>1195</v>
      </c>
      <c r="J63" s="374">
        <v>8500</v>
      </c>
      <c r="K63" s="374">
        <v>51</v>
      </c>
      <c r="L63" s="383" t="s">
        <v>1279</v>
      </c>
    </row>
    <row r="64" spans="2:12" ht="12.75">
      <c r="B64" s="368"/>
      <c r="C64" s="374">
        <v>30</v>
      </c>
      <c r="D64" s="374">
        <v>47</v>
      </c>
      <c r="E64" s="374">
        <v>9</v>
      </c>
      <c r="F64" s="374" t="s">
        <v>1277</v>
      </c>
      <c r="G64" s="374" t="s">
        <v>1223</v>
      </c>
      <c r="H64" s="374">
        <v>212</v>
      </c>
      <c r="I64" s="374">
        <v>30000</v>
      </c>
      <c r="J64" s="374">
        <v>15000</v>
      </c>
      <c r="K64" s="374">
        <v>51</v>
      </c>
      <c r="L64" s="383" t="s">
        <v>1280</v>
      </c>
    </row>
    <row r="65" spans="2:12" ht="12.75">
      <c r="B65" s="368"/>
      <c r="C65" s="370">
        <v>30</v>
      </c>
      <c r="D65" s="370">
        <v>47</v>
      </c>
      <c r="E65" s="370">
        <v>9</v>
      </c>
      <c r="F65" s="370"/>
      <c r="G65" s="370"/>
      <c r="H65" s="386"/>
      <c r="I65" s="370"/>
      <c r="J65" s="370"/>
      <c r="K65" s="386"/>
      <c r="L65" s="383" t="s">
        <v>1279</v>
      </c>
    </row>
    <row r="66" spans="2:12" ht="12.75">
      <c r="B66" s="368"/>
      <c r="L66" s="369"/>
    </row>
    <row r="67" spans="2:12" ht="12.75">
      <c r="B67" s="368"/>
      <c r="C67" t="s">
        <v>1281</v>
      </c>
      <c r="L67" s="369"/>
    </row>
    <row r="68" spans="2:12" ht="12.75">
      <c r="B68" s="371"/>
      <c r="C68" s="387"/>
      <c r="D68" s="387"/>
      <c r="E68" s="387"/>
      <c r="F68" s="387"/>
      <c r="G68" s="387"/>
      <c r="H68" s="387"/>
      <c r="I68" s="387"/>
      <c r="J68" s="387"/>
      <c r="K68" s="387"/>
      <c r="L68" s="3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06"/>
  <sheetViews>
    <sheetView workbookViewId="0" topLeftCell="A193">
      <selection activeCell="C3" sqref="C3"/>
    </sheetView>
  </sheetViews>
  <sheetFormatPr defaultColWidth="11.421875" defaultRowHeight="12.75"/>
  <cols>
    <col min="1" max="1" width="2.57421875" style="11" customWidth="1"/>
    <col min="2" max="2" width="5.140625" style="12" customWidth="1"/>
    <col min="3" max="3" width="15.00390625" style="12" customWidth="1"/>
    <col min="4" max="4" width="27.28125" style="11" customWidth="1"/>
    <col min="5" max="5" width="4.57421875" style="11" customWidth="1"/>
    <col min="6" max="7" width="9.00390625" style="13" customWidth="1"/>
    <col min="8" max="9" width="6.421875" style="11" customWidth="1"/>
    <col min="10" max="10" width="7.140625" style="11" customWidth="1"/>
    <col min="11" max="14" width="9.140625" style="11" customWidth="1"/>
    <col min="15" max="251" width="11.57421875" style="11" customWidth="1"/>
  </cols>
  <sheetData>
    <row r="1" spans="2:14" ht="12.75">
      <c r="B1" s="14"/>
      <c r="C1" s="14"/>
      <c r="D1" s="15"/>
      <c r="E1" s="15"/>
      <c r="F1" s="16"/>
      <c r="G1" s="16"/>
      <c r="H1" s="15"/>
      <c r="I1" s="15"/>
      <c r="J1" s="15"/>
      <c r="K1" s="15"/>
      <c r="L1" s="15"/>
      <c r="M1" s="15"/>
      <c r="N1" s="15"/>
    </row>
    <row r="2" spans="2:14" ht="12.75">
      <c r="B2" s="17"/>
      <c r="C2" s="18"/>
      <c r="D2" s="19"/>
      <c r="E2" s="19"/>
      <c r="F2" s="20"/>
      <c r="G2" s="20"/>
      <c r="H2" s="19"/>
      <c r="I2" s="19"/>
      <c r="J2" s="19"/>
      <c r="K2" s="19"/>
      <c r="L2" s="19"/>
      <c r="M2" s="19"/>
      <c r="N2" s="21"/>
    </row>
    <row r="3" spans="2:14" ht="12.75">
      <c r="B3" s="22"/>
      <c r="C3" s="23" t="s">
        <v>30</v>
      </c>
      <c r="D3" s="23" t="s">
        <v>31</v>
      </c>
      <c r="E3" s="23"/>
      <c r="F3" s="24"/>
      <c r="G3" s="24"/>
      <c r="H3" s="15"/>
      <c r="I3" s="15" t="s">
        <v>32</v>
      </c>
      <c r="J3" s="15"/>
      <c r="K3" s="15"/>
      <c r="L3" s="15" t="s">
        <v>33</v>
      </c>
      <c r="M3" s="15"/>
      <c r="N3" s="25"/>
    </row>
    <row r="4" spans="2:14" ht="12.75">
      <c r="B4" s="22"/>
      <c r="C4" s="23"/>
      <c r="D4" s="23"/>
      <c r="E4" s="23"/>
      <c r="F4" s="24"/>
      <c r="G4" s="24"/>
      <c r="H4" s="15"/>
      <c r="I4" s="15" t="s">
        <v>34</v>
      </c>
      <c r="J4" s="15"/>
      <c r="K4" s="15"/>
      <c r="L4" s="15" t="s">
        <v>35</v>
      </c>
      <c r="M4" s="15"/>
      <c r="N4" s="25"/>
    </row>
    <row r="5" spans="2:14" ht="12.75">
      <c r="B5" s="22"/>
      <c r="C5" s="23"/>
      <c r="D5" s="23"/>
      <c r="E5" s="23"/>
      <c r="F5" s="24"/>
      <c r="G5" s="24"/>
      <c r="H5" s="15"/>
      <c r="I5" s="15"/>
      <c r="J5" s="15"/>
      <c r="K5" s="15"/>
      <c r="L5" s="15"/>
      <c r="M5" s="15"/>
      <c r="N5" s="25"/>
    </row>
    <row r="6" spans="2:14" ht="12.75">
      <c r="B6" s="22"/>
      <c r="C6" s="23" t="s">
        <v>36</v>
      </c>
      <c r="D6" s="23"/>
      <c r="E6" s="23" t="s">
        <v>37</v>
      </c>
      <c r="F6" s="24"/>
      <c r="G6" s="24"/>
      <c r="H6" s="15"/>
      <c r="I6" s="15"/>
      <c r="J6" s="15"/>
      <c r="K6" s="15"/>
      <c r="L6" s="15"/>
      <c r="M6" s="15"/>
      <c r="N6" s="25"/>
    </row>
    <row r="7" spans="2:14" ht="12.75">
      <c r="B7" s="22"/>
      <c r="C7" s="23"/>
      <c r="D7" s="23"/>
      <c r="E7" s="23" t="s">
        <v>38</v>
      </c>
      <c r="F7" s="24"/>
      <c r="G7" s="24"/>
      <c r="H7" s="15"/>
      <c r="I7" s="15"/>
      <c r="J7" s="15"/>
      <c r="K7" s="15"/>
      <c r="L7" s="15"/>
      <c r="M7" s="15"/>
      <c r="N7" s="25"/>
    </row>
    <row r="8" spans="2:14" ht="12.75">
      <c r="B8" s="22"/>
      <c r="C8" s="23"/>
      <c r="D8" s="23"/>
      <c r="E8" s="23" t="s">
        <v>39</v>
      </c>
      <c r="F8" s="24"/>
      <c r="G8" s="24"/>
      <c r="H8" s="15"/>
      <c r="I8" s="15"/>
      <c r="J8" s="15"/>
      <c r="K8" s="15"/>
      <c r="L8" s="15"/>
      <c r="M8" s="15"/>
      <c r="N8" s="25"/>
    </row>
    <row r="9" spans="2:14" ht="12.75">
      <c r="B9" s="22"/>
      <c r="C9" s="23"/>
      <c r="D9" s="23"/>
      <c r="E9" s="23" t="s">
        <v>40</v>
      </c>
      <c r="F9" s="24"/>
      <c r="G9" s="24"/>
      <c r="H9" s="15"/>
      <c r="I9" s="15"/>
      <c r="J9" s="15"/>
      <c r="K9" s="15"/>
      <c r="L9" s="15"/>
      <c r="M9" s="15"/>
      <c r="N9" s="25"/>
    </row>
    <row r="10" spans="2:14" ht="12.75">
      <c r="B10" s="22"/>
      <c r="C10" s="26"/>
      <c r="D10" s="15"/>
      <c r="E10" s="15"/>
      <c r="F10" s="16"/>
      <c r="G10" s="16"/>
      <c r="H10" s="15"/>
      <c r="I10" s="15"/>
      <c r="J10" s="15"/>
      <c r="K10" s="15"/>
      <c r="L10" s="15"/>
      <c r="M10" s="15"/>
      <c r="N10" s="25"/>
    </row>
    <row r="11" spans="2:14" ht="12.75">
      <c r="B11" s="17" t="s">
        <v>41</v>
      </c>
      <c r="C11" s="18" t="s">
        <v>42</v>
      </c>
      <c r="D11" s="21" t="s">
        <v>2</v>
      </c>
      <c r="E11" s="27" t="s">
        <v>43</v>
      </c>
      <c r="F11" s="28" t="s">
        <v>44</v>
      </c>
      <c r="G11" s="28" t="s">
        <v>44</v>
      </c>
      <c r="H11" s="29" t="s">
        <v>45</v>
      </c>
      <c r="I11" s="19" t="s">
        <v>46</v>
      </c>
      <c r="J11" s="21" t="s">
        <v>47</v>
      </c>
      <c r="K11" s="21" t="s">
        <v>48</v>
      </c>
      <c r="L11" s="27" t="s">
        <v>49</v>
      </c>
      <c r="M11" s="30" t="s">
        <v>50</v>
      </c>
      <c r="N11" s="21" t="s">
        <v>51</v>
      </c>
    </row>
    <row r="12" spans="2:14" ht="12.75">
      <c r="B12" s="22" t="s">
        <v>52</v>
      </c>
      <c r="C12" s="26"/>
      <c r="D12" s="25"/>
      <c r="E12" s="31"/>
      <c r="F12" s="32" t="s">
        <v>53</v>
      </c>
      <c r="G12" s="32" t="s">
        <v>54</v>
      </c>
      <c r="H12" s="33" t="s">
        <v>41</v>
      </c>
      <c r="I12" s="15"/>
      <c r="J12" s="25"/>
      <c r="K12" s="25" t="s">
        <v>55</v>
      </c>
      <c r="L12" s="31" t="s">
        <v>55</v>
      </c>
      <c r="M12" s="34" t="s">
        <v>56</v>
      </c>
      <c r="N12" s="25" t="s">
        <v>57</v>
      </c>
    </row>
    <row r="13" spans="2:14" ht="12.75">
      <c r="B13" s="35"/>
      <c r="C13" s="36"/>
      <c r="D13" s="37"/>
      <c r="E13" s="38"/>
      <c r="F13" s="39" t="s">
        <v>58</v>
      </c>
      <c r="G13" s="39" t="s">
        <v>59</v>
      </c>
      <c r="H13" s="40" t="s">
        <v>60</v>
      </c>
      <c r="I13" s="41" t="s">
        <v>61</v>
      </c>
      <c r="J13" s="37" t="s">
        <v>60</v>
      </c>
      <c r="K13" s="37" t="s">
        <v>62</v>
      </c>
      <c r="L13" s="42" t="s">
        <v>62</v>
      </c>
      <c r="M13" s="42" t="s">
        <v>63</v>
      </c>
      <c r="N13" s="43" t="s">
        <v>63</v>
      </c>
    </row>
    <row r="14" spans="2:14" ht="12.75">
      <c r="B14" s="22"/>
      <c r="C14" s="26"/>
      <c r="D14" s="25"/>
      <c r="E14" s="31"/>
      <c r="F14" s="44"/>
      <c r="G14" s="44"/>
      <c r="H14" s="33"/>
      <c r="I14" s="15"/>
      <c r="J14" s="25"/>
      <c r="K14" s="25"/>
      <c r="L14" s="27"/>
      <c r="M14" s="31"/>
      <c r="N14" s="25"/>
    </row>
    <row r="15" spans="2:14" ht="12.75">
      <c r="B15" s="22"/>
      <c r="C15" s="26"/>
      <c r="D15" s="25" t="s">
        <v>64</v>
      </c>
      <c r="E15" s="31"/>
      <c r="F15" s="44"/>
      <c r="G15" s="44"/>
      <c r="H15" s="33"/>
      <c r="I15" s="15"/>
      <c r="J15" s="25"/>
      <c r="K15" s="25"/>
      <c r="L15" s="31">
        <v>295</v>
      </c>
      <c r="M15" s="31">
        <v>295</v>
      </c>
      <c r="N15" s="25">
        <v>270</v>
      </c>
    </row>
    <row r="16" spans="2:14" ht="12.75">
      <c r="B16" s="22"/>
      <c r="C16" s="26"/>
      <c r="D16" s="25" t="s">
        <v>65</v>
      </c>
      <c r="E16" s="31"/>
      <c r="F16" s="44"/>
      <c r="G16" s="44"/>
      <c r="H16" s="33"/>
      <c r="I16" s="15"/>
      <c r="J16" s="25"/>
      <c r="K16" s="25"/>
      <c r="L16" s="31">
        <v>260</v>
      </c>
      <c r="M16" s="31">
        <v>260</v>
      </c>
      <c r="N16" s="25">
        <v>300</v>
      </c>
    </row>
    <row r="17" spans="2:14" ht="12.75">
      <c r="B17" s="22"/>
      <c r="C17" s="26"/>
      <c r="D17" s="25"/>
      <c r="E17" s="31"/>
      <c r="F17" s="44"/>
      <c r="G17" s="44"/>
      <c r="H17" s="33"/>
      <c r="I17" s="15"/>
      <c r="J17" s="25"/>
      <c r="K17" s="25"/>
      <c r="L17" s="31"/>
      <c r="M17" s="31"/>
      <c r="N17" s="25"/>
    </row>
    <row r="18" spans="2:14" ht="12.75">
      <c r="B18" s="22" t="s">
        <v>66</v>
      </c>
      <c r="C18" s="26" t="s">
        <v>67</v>
      </c>
      <c r="D18" s="25" t="s">
        <v>68</v>
      </c>
      <c r="E18" s="31">
        <v>2</v>
      </c>
      <c r="F18" s="44">
        <v>16.99</v>
      </c>
      <c r="G18" s="44">
        <v>39.18</v>
      </c>
      <c r="H18" s="33"/>
      <c r="I18" s="15" t="s">
        <v>69</v>
      </c>
      <c r="J18" s="25"/>
      <c r="K18" s="25"/>
      <c r="L18" s="31"/>
      <c r="M18" s="31"/>
      <c r="N18" s="25"/>
    </row>
    <row r="19" spans="2:14" ht="12.75">
      <c r="B19" s="22" t="s">
        <v>66</v>
      </c>
      <c r="C19" s="26" t="s">
        <v>70</v>
      </c>
      <c r="D19" s="25" t="s">
        <v>71</v>
      </c>
      <c r="E19" s="31">
        <v>2</v>
      </c>
      <c r="F19" s="44">
        <v>17.99</v>
      </c>
      <c r="G19" s="44">
        <v>35.44</v>
      </c>
      <c r="H19" s="33"/>
      <c r="I19" s="15" t="s">
        <v>69</v>
      </c>
      <c r="J19" s="25"/>
      <c r="K19" s="25"/>
      <c r="L19" s="31"/>
      <c r="M19" s="31"/>
      <c r="N19" s="25"/>
    </row>
    <row r="20" spans="2:14" ht="12.75">
      <c r="B20" s="22" t="s">
        <v>72</v>
      </c>
      <c r="C20" s="26" t="s">
        <v>73</v>
      </c>
      <c r="D20" s="25" t="s">
        <v>74</v>
      </c>
      <c r="E20" s="31">
        <v>1</v>
      </c>
      <c r="F20" s="44">
        <v>47.99</v>
      </c>
      <c r="G20" s="44">
        <v>105.42</v>
      </c>
      <c r="H20" s="33"/>
      <c r="I20" s="15" t="s">
        <v>69</v>
      </c>
      <c r="J20" s="25"/>
      <c r="K20" s="25"/>
      <c r="L20" s="31"/>
      <c r="M20" s="31"/>
      <c r="N20" s="25"/>
    </row>
    <row r="21" spans="2:14" ht="12.75">
      <c r="B21" s="22" t="s">
        <v>72</v>
      </c>
      <c r="C21" s="26" t="s">
        <v>75</v>
      </c>
      <c r="D21" s="25" t="s">
        <v>76</v>
      </c>
      <c r="E21" s="31">
        <v>1</v>
      </c>
      <c r="F21" s="44">
        <v>45.99</v>
      </c>
      <c r="G21" s="44">
        <v>108.18</v>
      </c>
      <c r="H21" s="33"/>
      <c r="I21" s="15" t="s">
        <v>69</v>
      </c>
      <c r="J21" s="25"/>
      <c r="K21" s="25"/>
      <c r="L21" s="31"/>
      <c r="M21" s="31"/>
      <c r="N21" s="25"/>
    </row>
    <row r="22" spans="2:14" ht="12.75">
      <c r="B22" s="22" t="s">
        <v>77</v>
      </c>
      <c r="C22" s="26" t="s">
        <v>78</v>
      </c>
      <c r="D22" s="25" t="s">
        <v>79</v>
      </c>
      <c r="E22" s="31">
        <v>1</v>
      </c>
      <c r="F22" s="44">
        <v>140.99</v>
      </c>
      <c r="G22" s="44">
        <v>260.91</v>
      </c>
      <c r="H22" s="33"/>
      <c r="I22" s="15"/>
      <c r="J22" s="25"/>
      <c r="K22" s="25"/>
      <c r="L22" s="31"/>
      <c r="M22" s="31"/>
      <c r="N22" s="25" t="s">
        <v>80</v>
      </c>
    </row>
    <row r="23" spans="2:14" ht="12.75">
      <c r="B23" s="22" t="s">
        <v>77</v>
      </c>
      <c r="C23" s="26" t="s">
        <v>81</v>
      </c>
      <c r="D23" s="25" t="s">
        <v>82</v>
      </c>
      <c r="E23" s="31">
        <v>1</v>
      </c>
      <c r="F23" s="44">
        <v>173.99</v>
      </c>
      <c r="G23" s="44">
        <v>250.45</v>
      </c>
      <c r="H23" s="33"/>
      <c r="I23" s="15" t="s">
        <v>83</v>
      </c>
      <c r="J23" s="25"/>
      <c r="K23" s="31" t="s">
        <v>80</v>
      </c>
      <c r="L23" s="31" t="s">
        <v>80</v>
      </c>
      <c r="M23" s="31" t="s">
        <v>80</v>
      </c>
      <c r="N23" s="25"/>
    </row>
    <row r="24" spans="2:14" ht="12.75">
      <c r="B24" s="22" t="s">
        <v>84</v>
      </c>
      <c r="C24" s="26" t="s">
        <v>85</v>
      </c>
      <c r="D24" s="25" t="s">
        <v>86</v>
      </c>
      <c r="E24" s="31">
        <v>1</v>
      </c>
      <c r="F24" s="44">
        <v>7.99</v>
      </c>
      <c r="G24" s="44">
        <v>12.63</v>
      </c>
      <c r="H24" s="45" t="s">
        <v>87</v>
      </c>
      <c r="I24" s="15"/>
      <c r="J24" s="25"/>
      <c r="K24" s="31" t="s">
        <v>80</v>
      </c>
      <c r="L24" s="31" t="s">
        <v>80</v>
      </c>
      <c r="M24" s="31" t="s">
        <v>80</v>
      </c>
      <c r="N24" s="25" t="s">
        <v>80</v>
      </c>
    </row>
    <row r="25" spans="2:14" ht="12.75">
      <c r="B25" s="22" t="s">
        <v>88</v>
      </c>
      <c r="C25" s="26" t="s">
        <v>89</v>
      </c>
      <c r="D25" s="25" t="s">
        <v>90</v>
      </c>
      <c r="E25" s="31">
        <v>1</v>
      </c>
      <c r="F25" s="44">
        <v>6.99</v>
      </c>
      <c r="G25" s="44">
        <v>12.12</v>
      </c>
      <c r="H25" s="45" t="s">
        <v>87</v>
      </c>
      <c r="I25" s="15"/>
      <c r="J25" s="25"/>
      <c r="K25" s="31" t="s">
        <v>80</v>
      </c>
      <c r="L25" s="31" t="s">
        <v>80</v>
      </c>
      <c r="M25" s="31" t="s">
        <v>80</v>
      </c>
      <c r="N25" s="25" t="s">
        <v>80</v>
      </c>
    </row>
    <row r="26" spans="2:14" ht="12.75">
      <c r="B26" s="22" t="s">
        <v>91</v>
      </c>
      <c r="C26" s="26" t="s">
        <v>92</v>
      </c>
      <c r="D26" s="25" t="s">
        <v>93</v>
      </c>
      <c r="E26" s="31">
        <v>1</v>
      </c>
      <c r="F26" s="44">
        <v>76.99</v>
      </c>
      <c r="G26" s="44">
        <v>133.03</v>
      </c>
      <c r="H26" s="33"/>
      <c r="I26" s="15" t="s">
        <v>94</v>
      </c>
      <c r="J26" s="25"/>
      <c r="K26" s="31" t="s">
        <v>80</v>
      </c>
      <c r="L26" s="31" t="s">
        <v>80</v>
      </c>
      <c r="M26" s="31" t="s">
        <v>80</v>
      </c>
      <c r="N26" s="25" t="s">
        <v>80</v>
      </c>
    </row>
    <row r="27" spans="2:14" ht="12.75">
      <c r="B27" s="22" t="s">
        <v>95</v>
      </c>
      <c r="C27" s="26" t="s">
        <v>96</v>
      </c>
      <c r="D27" s="25" t="s">
        <v>97</v>
      </c>
      <c r="E27" s="31">
        <v>1</v>
      </c>
      <c r="F27" s="44">
        <v>15.99</v>
      </c>
      <c r="G27" s="44">
        <v>31.44</v>
      </c>
      <c r="H27" s="45" t="s">
        <v>98</v>
      </c>
      <c r="I27" s="15"/>
      <c r="J27" s="25"/>
      <c r="K27" s="31" t="s">
        <v>80</v>
      </c>
      <c r="L27" s="31" t="s">
        <v>80</v>
      </c>
      <c r="M27" s="31" t="s">
        <v>80</v>
      </c>
      <c r="N27" s="25" t="s">
        <v>80</v>
      </c>
    </row>
    <row r="28" spans="2:14" ht="12.75">
      <c r="B28" s="22" t="s">
        <v>99</v>
      </c>
      <c r="C28" s="26" t="s">
        <v>100</v>
      </c>
      <c r="D28" s="25" t="s">
        <v>101</v>
      </c>
      <c r="E28" s="31">
        <v>1</v>
      </c>
      <c r="F28" s="44">
        <v>196.99</v>
      </c>
      <c r="G28" s="44">
        <v>305.69</v>
      </c>
      <c r="H28" s="33"/>
      <c r="I28" s="15" t="s">
        <v>102</v>
      </c>
      <c r="J28" s="25"/>
      <c r="K28" s="31" t="s">
        <v>80</v>
      </c>
      <c r="L28" s="31" t="s">
        <v>80</v>
      </c>
      <c r="M28" s="31" t="s">
        <v>80</v>
      </c>
      <c r="N28" s="25"/>
    </row>
    <row r="29" spans="2:14" ht="12.75">
      <c r="B29" s="22" t="s">
        <v>99</v>
      </c>
      <c r="C29" s="26" t="s">
        <v>103</v>
      </c>
      <c r="D29" s="25" t="s">
        <v>104</v>
      </c>
      <c r="E29" s="31">
        <v>1</v>
      </c>
      <c r="F29" s="44">
        <v>186.99</v>
      </c>
      <c r="G29" s="44">
        <v>400.88</v>
      </c>
      <c r="H29" s="45"/>
      <c r="I29" s="15"/>
      <c r="J29" s="25"/>
      <c r="K29" s="25"/>
      <c r="L29" s="31"/>
      <c r="M29" s="31"/>
      <c r="N29" s="25" t="s">
        <v>80</v>
      </c>
    </row>
    <row r="30" spans="2:14" ht="12.75">
      <c r="B30" s="22"/>
      <c r="C30" s="26"/>
      <c r="D30" s="25"/>
      <c r="E30" s="31"/>
      <c r="F30" s="44"/>
      <c r="G30" s="44"/>
      <c r="H30" s="33"/>
      <c r="I30" s="15"/>
      <c r="J30" s="25"/>
      <c r="K30" s="25"/>
      <c r="L30" s="31"/>
      <c r="M30" s="31"/>
      <c r="N30" s="25"/>
    </row>
    <row r="31" spans="2:14" ht="12.75">
      <c r="B31" s="35"/>
      <c r="C31" s="36"/>
      <c r="D31" s="37"/>
      <c r="E31" s="31"/>
      <c r="F31" s="44"/>
      <c r="G31" s="44"/>
      <c r="H31" s="33"/>
      <c r="I31" s="15"/>
      <c r="J31" s="25"/>
      <c r="K31" s="25"/>
      <c r="L31" s="38"/>
      <c r="M31" s="31"/>
      <c r="N31" s="25"/>
    </row>
    <row r="32" spans="2:14" ht="12.75">
      <c r="B32" s="46"/>
      <c r="C32" s="47"/>
      <c r="D32" s="48"/>
      <c r="E32" s="27"/>
      <c r="F32" s="28"/>
      <c r="G32" s="28"/>
      <c r="H32" s="29"/>
      <c r="I32" s="19"/>
      <c r="J32" s="19"/>
      <c r="K32" s="19"/>
      <c r="L32" s="19"/>
      <c r="M32" s="19"/>
      <c r="N32" s="21"/>
    </row>
    <row r="33" spans="2:14" ht="12.75">
      <c r="B33" s="49"/>
      <c r="C33" s="50" t="s">
        <v>105</v>
      </c>
      <c r="D33" s="34"/>
      <c r="E33" s="31"/>
      <c r="F33" s="44"/>
      <c r="G33" s="44"/>
      <c r="H33" s="33"/>
      <c r="I33" s="51"/>
      <c r="J33" s="51"/>
      <c r="K33" s="51"/>
      <c r="L33" s="51"/>
      <c r="M33" s="51"/>
      <c r="N33" s="25"/>
    </row>
    <row r="34" spans="2:14" ht="12.75">
      <c r="B34" s="49"/>
      <c r="C34" s="50"/>
      <c r="D34" s="34"/>
      <c r="E34" s="31"/>
      <c r="F34" s="44"/>
      <c r="G34" s="44"/>
      <c r="H34" s="33"/>
      <c r="I34" s="51"/>
      <c r="J34" s="51"/>
      <c r="K34" s="51"/>
      <c r="L34" s="51"/>
      <c r="M34" s="51"/>
      <c r="N34" s="25"/>
    </row>
    <row r="35" spans="2:14" ht="12.75">
      <c r="B35" s="49" t="s">
        <v>106</v>
      </c>
      <c r="C35" s="26" t="s">
        <v>107</v>
      </c>
      <c r="D35" s="34" t="s">
        <v>108</v>
      </c>
      <c r="E35" s="31">
        <v>2</v>
      </c>
      <c r="F35" s="44">
        <v>47.99</v>
      </c>
      <c r="G35" s="44">
        <v>78.66</v>
      </c>
      <c r="H35" s="33"/>
      <c r="I35" s="15"/>
      <c r="J35" s="51"/>
      <c r="K35" s="51"/>
      <c r="L35" s="51"/>
      <c r="M35" s="51"/>
      <c r="N35" s="25"/>
    </row>
    <row r="36" spans="2:14" ht="12.75">
      <c r="B36" s="49" t="s">
        <v>109</v>
      </c>
      <c r="C36" s="26" t="s">
        <v>110</v>
      </c>
      <c r="D36" s="34" t="s">
        <v>111</v>
      </c>
      <c r="E36" s="31">
        <v>2</v>
      </c>
      <c r="F36" s="44"/>
      <c r="G36" s="44">
        <v>4.17</v>
      </c>
      <c r="H36" s="33"/>
      <c r="I36" s="15"/>
      <c r="J36" s="51"/>
      <c r="K36" s="51"/>
      <c r="L36" s="51"/>
      <c r="M36" s="51"/>
      <c r="N36" s="25"/>
    </row>
    <row r="37" spans="2:14" ht="12.75">
      <c r="B37" s="49" t="s">
        <v>112</v>
      </c>
      <c r="C37" s="26" t="s">
        <v>113</v>
      </c>
      <c r="D37" s="34" t="s">
        <v>114</v>
      </c>
      <c r="E37" s="31">
        <v>2</v>
      </c>
      <c r="F37" s="44">
        <v>4.99</v>
      </c>
      <c r="G37" s="44">
        <v>7.78</v>
      </c>
      <c r="H37" s="33"/>
      <c r="I37" s="15"/>
      <c r="J37" s="51"/>
      <c r="K37" s="51"/>
      <c r="L37" s="51"/>
      <c r="M37" s="51"/>
      <c r="N37" s="25"/>
    </row>
    <row r="38" spans="2:14" ht="12.75">
      <c r="B38" s="49" t="s">
        <v>115</v>
      </c>
      <c r="C38" s="26" t="s">
        <v>116</v>
      </c>
      <c r="D38" s="34" t="s">
        <v>117</v>
      </c>
      <c r="E38" s="31">
        <v>8</v>
      </c>
      <c r="F38" s="44">
        <v>0.99</v>
      </c>
      <c r="G38" s="44">
        <v>1.9300000000000002</v>
      </c>
      <c r="H38" s="33"/>
      <c r="I38" s="15"/>
      <c r="J38" s="51"/>
      <c r="K38" s="51"/>
      <c r="L38" s="51"/>
      <c r="M38" s="51"/>
      <c r="N38" s="25"/>
    </row>
    <row r="39" spans="2:14" ht="12.75">
      <c r="B39" s="49" t="s">
        <v>118</v>
      </c>
      <c r="C39" s="26" t="s">
        <v>119</v>
      </c>
      <c r="D39" s="34" t="s">
        <v>120</v>
      </c>
      <c r="E39" s="31">
        <v>4</v>
      </c>
      <c r="F39" s="44">
        <v>2.99</v>
      </c>
      <c r="G39" s="44">
        <v>3.69</v>
      </c>
      <c r="H39" s="33"/>
      <c r="I39" s="15"/>
      <c r="J39" s="51"/>
      <c r="K39" s="51"/>
      <c r="L39" s="51"/>
      <c r="M39" s="51"/>
      <c r="N39" s="25"/>
    </row>
    <row r="40" spans="2:14" ht="12.75">
      <c r="B40" s="49" t="s">
        <v>121</v>
      </c>
      <c r="C40" s="26" t="s">
        <v>122</v>
      </c>
      <c r="D40" s="34" t="s">
        <v>123</v>
      </c>
      <c r="E40" s="31">
        <v>2</v>
      </c>
      <c r="F40" s="44">
        <v>0.99</v>
      </c>
      <c r="G40" s="44">
        <v>1.9300000000000002</v>
      </c>
      <c r="H40" s="33"/>
      <c r="I40" s="15"/>
      <c r="J40" s="51"/>
      <c r="K40" s="51"/>
      <c r="L40" s="51"/>
      <c r="M40" s="51"/>
      <c r="N40" s="25"/>
    </row>
    <row r="41" spans="2:14" ht="12.75">
      <c r="B41" s="49" t="s">
        <v>124</v>
      </c>
      <c r="C41" s="26" t="s">
        <v>125</v>
      </c>
      <c r="D41" s="34" t="s">
        <v>126</v>
      </c>
      <c r="E41" s="31">
        <v>2</v>
      </c>
      <c r="F41" s="44">
        <v>0.99</v>
      </c>
      <c r="G41" s="44">
        <v>1.9300000000000002</v>
      </c>
      <c r="H41" s="33"/>
      <c r="I41" s="15"/>
      <c r="J41" s="51"/>
      <c r="K41" s="51"/>
      <c r="L41" s="51"/>
      <c r="M41" s="51"/>
      <c r="N41" s="25"/>
    </row>
    <row r="42" spans="2:14" ht="12.75">
      <c r="B42" s="49" t="s">
        <v>127</v>
      </c>
      <c r="C42" s="26" t="s">
        <v>128</v>
      </c>
      <c r="D42" s="34" t="s">
        <v>129</v>
      </c>
      <c r="E42" s="31">
        <v>2</v>
      </c>
      <c r="F42" s="44">
        <v>0.99</v>
      </c>
      <c r="G42" s="44">
        <v>1.9300000000000002</v>
      </c>
      <c r="H42" s="33"/>
      <c r="I42" s="15"/>
      <c r="J42" s="51"/>
      <c r="K42" s="51"/>
      <c r="L42" s="51"/>
      <c r="M42" s="51"/>
      <c r="N42" s="25"/>
    </row>
    <row r="43" spans="2:14" ht="12.75">
      <c r="B43" s="49" t="s">
        <v>130</v>
      </c>
      <c r="C43" s="26" t="s">
        <v>131</v>
      </c>
      <c r="D43" s="34" t="s">
        <v>132</v>
      </c>
      <c r="E43" s="31">
        <v>2</v>
      </c>
      <c r="F43" s="44">
        <v>1.99</v>
      </c>
      <c r="G43" s="44">
        <v>3.75</v>
      </c>
      <c r="H43" s="33"/>
      <c r="I43" s="15"/>
      <c r="J43" s="51"/>
      <c r="K43" s="51"/>
      <c r="L43" s="51"/>
      <c r="M43" s="51"/>
      <c r="N43" s="25"/>
    </row>
    <row r="44" spans="2:14" ht="12.75">
      <c r="B44" s="49" t="s">
        <v>133</v>
      </c>
      <c r="C44" s="26" t="s">
        <v>134</v>
      </c>
      <c r="D44" s="34" t="s">
        <v>135</v>
      </c>
      <c r="E44" s="31">
        <v>2</v>
      </c>
      <c r="F44" s="44">
        <v>2.99</v>
      </c>
      <c r="G44" s="44">
        <v>5.13</v>
      </c>
      <c r="H44" s="33"/>
      <c r="I44" s="15"/>
      <c r="J44" s="51"/>
      <c r="K44" s="51"/>
      <c r="L44" s="51"/>
      <c r="M44" s="51"/>
      <c r="N44" s="25"/>
    </row>
    <row r="45" spans="2:14" ht="12.75">
      <c r="B45" s="52"/>
      <c r="C45" s="53"/>
      <c r="D45" s="54"/>
      <c r="E45" s="38"/>
      <c r="F45" s="39"/>
      <c r="G45" s="39"/>
      <c r="H45" s="40"/>
      <c r="I45" s="41"/>
      <c r="J45" s="41"/>
      <c r="K45" s="41"/>
      <c r="L45" s="41"/>
      <c r="M45" s="41"/>
      <c r="N45" s="37"/>
    </row>
    <row r="46" spans="2:14" ht="12.75">
      <c r="B46" s="22"/>
      <c r="C46" s="26"/>
      <c r="D46" s="15"/>
      <c r="E46" s="31"/>
      <c r="F46" s="44"/>
      <c r="G46" s="44"/>
      <c r="H46" s="33"/>
      <c r="I46" s="15"/>
      <c r="J46" s="25"/>
      <c r="K46" s="25"/>
      <c r="L46" s="27"/>
      <c r="M46" s="31"/>
      <c r="N46" s="25"/>
    </row>
    <row r="47" spans="2:14" ht="12.75">
      <c r="B47" s="22" t="s">
        <v>136</v>
      </c>
      <c r="C47" s="26" t="s">
        <v>137</v>
      </c>
      <c r="D47" s="15" t="s">
        <v>138</v>
      </c>
      <c r="E47" s="31">
        <v>2</v>
      </c>
      <c r="F47" s="44">
        <v>150.99</v>
      </c>
      <c r="G47" s="44">
        <v>330.77</v>
      </c>
      <c r="H47" s="45"/>
      <c r="I47" s="51" t="s">
        <v>139</v>
      </c>
      <c r="J47" s="25"/>
      <c r="K47" s="25" t="s">
        <v>140</v>
      </c>
      <c r="L47" s="31"/>
      <c r="M47" s="31" t="s">
        <v>140</v>
      </c>
      <c r="N47" s="25" t="s">
        <v>140</v>
      </c>
    </row>
    <row r="48" spans="2:14" ht="12.75">
      <c r="B48" s="22" t="s">
        <v>136</v>
      </c>
      <c r="C48" s="26" t="s">
        <v>141</v>
      </c>
      <c r="D48" s="15" t="s">
        <v>142</v>
      </c>
      <c r="E48" s="31">
        <v>2</v>
      </c>
      <c r="F48" s="44">
        <v>116.99</v>
      </c>
      <c r="G48" s="44">
        <v>165.58</v>
      </c>
      <c r="H48" s="33"/>
      <c r="I48" s="15"/>
      <c r="J48" s="25"/>
      <c r="K48" s="25"/>
      <c r="L48" s="31" t="s">
        <v>143</v>
      </c>
      <c r="M48" s="31"/>
      <c r="N48" s="25"/>
    </row>
    <row r="49" spans="2:14" ht="12.75">
      <c r="B49" s="22" t="s">
        <v>144</v>
      </c>
      <c r="C49" s="26" t="s">
        <v>145</v>
      </c>
      <c r="D49" s="15" t="s">
        <v>108</v>
      </c>
      <c r="E49" s="31">
        <v>2</v>
      </c>
      <c r="F49" s="44">
        <v>47.99</v>
      </c>
      <c r="G49" s="44">
        <v>78.66</v>
      </c>
      <c r="H49" s="33"/>
      <c r="I49" s="15"/>
      <c r="J49" s="25"/>
      <c r="K49" s="25" t="s">
        <v>80</v>
      </c>
      <c r="L49" s="31" t="s">
        <v>80</v>
      </c>
      <c r="M49" s="31" t="s">
        <v>80</v>
      </c>
      <c r="N49" s="25" t="s">
        <v>80</v>
      </c>
    </row>
    <row r="50" spans="2:14" ht="12.75">
      <c r="B50" s="22" t="s">
        <v>146</v>
      </c>
      <c r="C50" s="26" t="s">
        <v>147</v>
      </c>
      <c r="D50" s="15" t="s">
        <v>148</v>
      </c>
      <c r="E50" s="31">
        <v>2</v>
      </c>
      <c r="F50" s="44">
        <v>6.99</v>
      </c>
      <c r="G50" s="44">
        <v>11.87</v>
      </c>
      <c r="H50" s="33"/>
      <c r="I50" s="15"/>
      <c r="J50" s="25"/>
      <c r="K50" s="25"/>
      <c r="L50" s="31" t="s">
        <v>149</v>
      </c>
      <c r="M50" s="25" t="s">
        <v>150</v>
      </c>
      <c r="N50" s="25" t="s">
        <v>150</v>
      </c>
    </row>
    <row r="51" spans="2:14" ht="12.75">
      <c r="B51" s="22" t="s">
        <v>146</v>
      </c>
      <c r="C51" s="26" t="s">
        <v>151</v>
      </c>
      <c r="D51" s="15" t="s">
        <v>152</v>
      </c>
      <c r="E51" s="31">
        <v>2</v>
      </c>
      <c r="F51" s="44">
        <v>6.99</v>
      </c>
      <c r="G51" s="44">
        <v>11.87</v>
      </c>
      <c r="H51" s="33"/>
      <c r="I51" s="15"/>
      <c r="J51" s="25"/>
      <c r="K51" s="25"/>
      <c r="L51" s="31" t="s">
        <v>149</v>
      </c>
      <c r="M51" s="25" t="s">
        <v>150</v>
      </c>
      <c r="N51" s="25" t="s">
        <v>150</v>
      </c>
    </row>
    <row r="52" spans="2:14" ht="12.75">
      <c r="B52" s="22" t="s">
        <v>146</v>
      </c>
      <c r="C52" s="26" t="s">
        <v>153</v>
      </c>
      <c r="D52" s="15" t="s">
        <v>154</v>
      </c>
      <c r="E52" s="31">
        <v>4</v>
      </c>
      <c r="F52" s="44">
        <v>6.99</v>
      </c>
      <c r="G52" s="44">
        <v>11.87</v>
      </c>
      <c r="H52" s="33"/>
      <c r="I52" s="15"/>
      <c r="J52" s="25"/>
      <c r="K52" s="25"/>
      <c r="L52" s="31" t="s">
        <v>149</v>
      </c>
      <c r="M52" s="31"/>
      <c r="N52" s="25" t="s">
        <v>155</v>
      </c>
    </row>
    <row r="53" spans="2:14" ht="12.75">
      <c r="B53" s="22" t="s">
        <v>146</v>
      </c>
      <c r="C53" s="26" t="s">
        <v>156</v>
      </c>
      <c r="D53" s="15" t="s">
        <v>157</v>
      </c>
      <c r="E53" s="31">
        <v>2</v>
      </c>
      <c r="F53" s="44"/>
      <c r="G53" s="44"/>
      <c r="H53" s="33"/>
      <c r="I53" s="15" t="s">
        <v>158</v>
      </c>
      <c r="J53" s="25"/>
      <c r="K53" s="31" t="s">
        <v>159</v>
      </c>
      <c r="L53" s="31" t="s">
        <v>159</v>
      </c>
      <c r="M53" s="31"/>
      <c r="N53" s="25" t="s">
        <v>160</v>
      </c>
    </row>
    <row r="54" spans="2:14" ht="12.75">
      <c r="B54" s="22" t="s">
        <v>146</v>
      </c>
      <c r="C54" s="26" t="s">
        <v>161</v>
      </c>
      <c r="D54" s="15" t="s">
        <v>157</v>
      </c>
      <c r="E54" s="31">
        <v>2</v>
      </c>
      <c r="F54" s="44">
        <v>6.99</v>
      </c>
      <c r="G54" s="44">
        <v>11.87</v>
      </c>
      <c r="H54" s="33"/>
      <c r="I54" s="15" t="s">
        <v>162</v>
      </c>
      <c r="J54" s="25"/>
      <c r="K54" s="25"/>
      <c r="L54" s="31" t="s">
        <v>163</v>
      </c>
      <c r="M54" s="25" t="s">
        <v>150</v>
      </c>
      <c r="N54" s="25" t="s">
        <v>164</v>
      </c>
    </row>
    <row r="55" spans="2:14" ht="12.75">
      <c r="B55" s="22" t="s">
        <v>165</v>
      </c>
      <c r="C55" s="26" t="s">
        <v>166</v>
      </c>
      <c r="D55" s="15" t="s">
        <v>167</v>
      </c>
      <c r="E55" s="31">
        <v>2</v>
      </c>
      <c r="F55" s="44">
        <v>13.99</v>
      </c>
      <c r="G55" s="44">
        <v>23.18</v>
      </c>
      <c r="H55" s="33"/>
      <c r="I55" s="15"/>
      <c r="J55" s="25">
        <v>512</v>
      </c>
      <c r="K55" s="25" t="s">
        <v>80</v>
      </c>
      <c r="L55" s="31" t="s">
        <v>80</v>
      </c>
      <c r="M55" s="31" t="s">
        <v>80</v>
      </c>
      <c r="N55" s="25" t="s">
        <v>80</v>
      </c>
    </row>
    <row r="56" spans="2:14" ht="12.75">
      <c r="B56" s="22" t="s">
        <v>165</v>
      </c>
      <c r="C56" s="26" t="s">
        <v>168</v>
      </c>
      <c r="D56" s="15" t="s">
        <v>169</v>
      </c>
      <c r="E56" s="31">
        <v>2</v>
      </c>
      <c r="F56" s="44">
        <v>14.99</v>
      </c>
      <c r="G56" s="44">
        <v>23.18</v>
      </c>
      <c r="H56" s="33"/>
      <c r="I56" s="15"/>
      <c r="J56" s="25">
        <v>492</v>
      </c>
      <c r="K56" s="31"/>
      <c r="L56" s="31"/>
      <c r="M56" s="31" t="s">
        <v>170</v>
      </c>
      <c r="N56" s="25" t="s">
        <v>170</v>
      </c>
    </row>
    <row r="57" spans="2:14" ht="12.75">
      <c r="B57" s="22" t="s">
        <v>91</v>
      </c>
      <c r="C57" s="26" t="s">
        <v>171</v>
      </c>
      <c r="D57" s="15" t="s">
        <v>172</v>
      </c>
      <c r="E57" s="31">
        <v>2</v>
      </c>
      <c r="F57" s="44">
        <v>6.99</v>
      </c>
      <c r="G57" s="44">
        <v>10.83</v>
      </c>
      <c r="H57" s="33"/>
      <c r="I57" s="15"/>
      <c r="J57" s="25"/>
      <c r="K57" s="31" t="s">
        <v>159</v>
      </c>
      <c r="L57" s="31" t="s">
        <v>159</v>
      </c>
      <c r="M57" s="31" t="s">
        <v>160</v>
      </c>
      <c r="N57" s="31" t="s">
        <v>160</v>
      </c>
    </row>
    <row r="58" spans="2:14" ht="12.75">
      <c r="B58" s="22" t="s">
        <v>91</v>
      </c>
      <c r="C58" s="26" t="s">
        <v>173</v>
      </c>
      <c r="D58" s="15" t="s">
        <v>172</v>
      </c>
      <c r="E58" s="31">
        <v>2</v>
      </c>
      <c r="F58" s="44">
        <v>22.99</v>
      </c>
      <c r="G58" s="44">
        <v>42.01</v>
      </c>
      <c r="H58" s="33"/>
      <c r="I58" s="15"/>
      <c r="J58" s="25"/>
      <c r="K58" s="25" t="s">
        <v>174</v>
      </c>
      <c r="L58" s="31"/>
      <c r="M58" s="31" t="s">
        <v>175</v>
      </c>
      <c r="N58" s="31" t="s">
        <v>175</v>
      </c>
    </row>
    <row r="59" spans="2:14" ht="12.75">
      <c r="B59" s="22" t="s">
        <v>91</v>
      </c>
      <c r="C59" s="26" t="s">
        <v>176</v>
      </c>
      <c r="D59" s="15" t="s">
        <v>172</v>
      </c>
      <c r="E59" s="31">
        <v>2</v>
      </c>
      <c r="F59" s="44">
        <v>30.99</v>
      </c>
      <c r="G59" s="44">
        <v>42.63</v>
      </c>
      <c r="H59" s="33"/>
      <c r="I59" s="15"/>
      <c r="J59" s="25"/>
      <c r="K59" s="25"/>
      <c r="L59" s="31" t="s">
        <v>163</v>
      </c>
      <c r="M59" s="25" t="s">
        <v>150</v>
      </c>
      <c r="N59" s="25" t="s">
        <v>150</v>
      </c>
    </row>
    <row r="60" spans="2:14" ht="12.75">
      <c r="B60" s="22" t="s">
        <v>77</v>
      </c>
      <c r="C60" s="26" t="s">
        <v>177</v>
      </c>
      <c r="D60" s="15" t="s">
        <v>178</v>
      </c>
      <c r="E60" s="31">
        <v>2</v>
      </c>
      <c r="F60" s="44">
        <v>1.99</v>
      </c>
      <c r="G60" s="44">
        <v>3.75</v>
      </c>
      <c r="H60" s="33"/>
      <c r="I60" s="15"/>
      <c r="J60" s="25"/>
      <c r="K60" s="25" t="s">
        <v>80</v>
      </c>
      <c r="L60" s="31" t="s">
        <v>80</v>
      </c>
      <c r="M60" s="31" t="s">
        <v>80</v>
      </c>
      <c r="N60" s="25" t="s">
        <v>80</v>
      </c>
    </row>
    <row r="61" spans="2:14" ht="12.75">
      <c r="B61" s="22" t="s">
        <v>179</v>
      </c>
      <c r="C61" s="26" t="s">
        <v>180</v>
      </c>
      <c r="D61" s="15" t="s">
        <v>181</v>
      </c>
      <c r="E61" s="31">
        <v>2</v>
      </c>
      <c r="F61" s="44">
        <v>12.99</v>
      </c>
      <c r="G61" s="44">
        <v>20.52</v>
      </c>
      <c r="H61" s="33"/>
      <c r="I61" s="15">
        <v>4</v>
      </c>
      <c r="J61" s="25"/>
      <c r="K61" s="25" t="s">
        <v>80</v>
      </c>
      <c r="L61" s="31" t="s">
        <v>80</v>
      </c>
      <c r="M61" s="31" t="s">
        <v>80</v>
      </c>
      <c r="N61" s="25" t="s">
        <v>80</v>
      </c>
    </row>
    <row r="62" spans="2:14" ht="12.75">
      <c r="B62" s="22" t="s">
        <v>182</v>
      </c>
      <c r="C62" s="26" t="s">
        <v>183</v>
      </c>
      <c r="D62" s="15" t="s">
        <v>184</v>
      </c>
      <c r="E62" s="31">
        <v>2</v>
      </c>
      <c r="F62" s="44">
        <v>53.99</v>
      </c>
      <c r="G62" s="44">
        <v>81.76</v>
      </c>
      <c r="H62" s="33"/>
      <c r="I62" s="15"/>
      <c r="J62" s="25">
        <v>200</v>
      </c>
      <c r="K62" s="25" t="s">
        <v>80</v>
      </c>
      <c r="L62" s="31" t="s">
        <v>80</v>
      </c>
      <c r="M62" s="31" t="s">
        <v>80</v>
      </c>
      <c r="N62" s="25" t="s">
        <v>80</v>
      </c>
    </row>
    <row r="63" spans="2:14" ht="12.75">
      <c r="B63" s="22" t="s">
        <v>185</v>
      </c>
      <c r="C63" s="26" t="s">
        <v>186</v>
      </c>
      <c r="D63" s="15" t="s">
        <v>187</v>
      </c>
      <c r="E63" s="31">
        <v>2</v>
      </c>
      <c r="F63" s="44"/>
      <c r="G63" s="44">
        <v>90.52</v>
      </c>
      <c r="H63" s="33"/>
      <c r="I63" s="15"/>
      <c r="J63" s="25">
        <v>526</v>
      </c>
      <c r="K63" s="25"/>
      <c r="L63" s="31"/>
      <c r="M63" s="31" t="s">
        <v>170</v>
      </c>
      <c r="N63" s="25" t="s">
        <v>170</v>
      </c>
    </row>
    <row r="64" spans="2:14" ht="12.75">
      <c r="B64" s="22" t="s">
        <v>185</v>
      </c>
      <c r="C64" s="26" t="s">
        <v>188</v>
      </c>
      <c r="D64" s="15" t="s">
        <v>187</v>
      </c>
      <c r="E64" s="31">
        <v>2</v>
      </c>
      <c r="F64" s="44">
        <v>62.99</v>
      </c>
      <c r="G64" s="44">
        <v>90.52</v>
      </c>
      <c r="H64" s="33"/>
      <c r="I64" s="15"/>
      <c r="J64" s="25">
        <v>546</v>
      </c>
      <c r="K64" s="25" t="s">
        <v>160</v>
      </c>
      <c r="L64" s="31" t="s">
        <v>159</v>
      </c>
      <c r="M64" s="31" t="s">
        <v>189</v>
      </c>
      <c r="N64" s="25" t="s">
        <v>190</v>
      </c>
    </row>
    <row r="65" spans="2:14" ht="12.75">
      <c r="B65" s="22" t="s">
        <v>185</v>
      </c>
      <c r="C65" s="26" t="s">
        <v>191</v>
      </c>
      <c r="D65" s="15" t="s">
        <v>187</v>
      </c>
      <c r="E65" s="31">
        <v>2</v>
      </c>
      <c r="F65" s="44"/>
      <c r="G65" s="44">
        <v>114.57</v>
      </c>
      <c r="H65" s="33"/>
      <c r="I65" s="15"/>
      <c r="J65" s="25">
        <v>546</v>
      </c>
      <c r="K65" s="25"/>
      <c r="L65" s="31" t="s">
        <v>163</v>
      </c>
      <c r="M65" s="25" t="s">
        <v>150</v>
      </c>
      <c r="N65" s="25" t="s">
        <v>192</v>
      </c>
    </row>
    <row r="66" spans="2:14" ht="12.75">
      <c r="B66" s="22" t="s">
        <v>185</v>
      </c>
      <c r="C66" s="26" t="s">
        <v>193</v>
      </c>
      <c r="D66" s="15" t="s">
        <v>187</v>
      </c>
      <c r="E66" s="31">
        <v>2</v>
      </c>
      <c r="F66" s="44"/>
      <c r="G66" s="44">
        <v>125.25</v>
      </c>
      <c r="H66" s="33"/>
      <c r="I66" s="15"/>
      <c r="J66" s="25">
        <v>546</v>
      </c>
      <c r="K66" s="25"/>
      <c r="L66" s="31"/>
      <c r="M66" s="31"/>
      <c r="N66" s="25" t="s">
        <v>164</v>
      </c>
    </row>
    <row r="67" spans="2:14" ht="12.75">
      <c r="B67" s="22" t="s">
        <v>66</v>
      </c>
      <c r="C67" s="26" t="s">
        <v>194</v>
      </c>
      <c r="D67" s="15" t="s">
        <v>195</v>
      </c>
      <c r="E67" s="31"/>
      <c r="F67" s="44">
        <v>156.99</v>
      </c>
      <c r="G67" s="44">
        <v>223.61</v>
      </c>
      <c r="H67" s="33">
        <v>4.6</v>
      </c>
      <c r="I67" s="15">
        <v>3.6</v>
      </c>
      <c r="J67" s="25"/>
      <c r="K67" s="25" t="s">
        <v>140</v>
      </c>
      <c r="L67" s="31" t="s">
        <v>140</v>
      </c>
      <c r="M67" s="31" t="s">
        <v>140</v>
      </c>
      <c r="N67" s="25" t="s">
        <v>140</v>
      </c>
    </row>
    <row r="68" spans="2:14" ht="12.75">
      <c r="B68" s="22" t="s">
        <v>66</v>
      </c>
      <c r="C68" s="26" t="s">
        <v>196</v>
      </c>
      <c r="D68" s="15" t="s">
        <v>195</v>
      </c>
      <c r="E68" s="31"/>
      <c r="F68" s="44">
        <v>156.99</v>
      </c>
      <c r="G68" s="44">
        <v>223.61</v>
      </c>
      <c r="H68" s="33">
        <v>4.75</v>
      </c>
      <c r="I68" s="15">
        <v>3.8</v>
      </c>
      <c r="J68" s="25"/>
      <c r="K68" s="25" t="s">
        <v>140</v>
      </c>
      <c r="L68" s="31" t="s">
        <v>140</v>
      </c>
      <c r="M68" s="31" t="s">
        <v>140</v>
      </c>
      <c r="N68" s="25" t="s">
        <v>140</v>
      </c>
    </row>
    <row r="69" spans="2:14" ht="12.75">
      <c r="B69" s="22" t="s">
        <v>66</v>
      </c>
      <c r="C69" s="26" t="s">
        <v>197</v>
      </c>
      <c r="D69" s="15" t="s">
        <v>195</v>
      </c>
      <c r="E69" s="31"/>
      <c r="F69" s="44">
        <v>156.99</v>
      </c>
      <c r="G69" s="44">
        <v>223.61</v>
      </c>
      <c r="H69" s="33">
        <v>4.75</v>
      </c>
      <c r="I69" s="15">
        <v>4</v>
      </c>
      <c r="J69" s="25"/>
      <c r="K69" s="25" t="s">
        <v>140</v>
      </c>
      <c r="L69" s="31" t="s">
        <v>140</v>
      </c>
      <c r="M69" s="31" t="s">
        <v>140</v>
      </c>
      <c r="N69" s="25" t="s">
        <v>140</v>
      </c>
    </row>
    <row r="70" spans="2:14" ht="12.75">
      <c r="B70" s="22" t="s">
        <v>66</v>
      </c>
      <c r="C70" s="26" t="s">
        <v>198</v>
      </c>
      <c r="D70" s="15" t="s">
        <v>195</v>
      </c>
      <c r="E70" s="31"/>
      <c r="F70" s="44">
        <v>156.99</v>
      </c>
      <c r="G70" s="44">
        <v>223.61</v>
      </c>
      <c r="H70" s="33">
        <v>4.9</v>
      </c>
      <c r="I70" s="15">
        <v>4.2</v>
      </c>
      <c r="J70" s="25"/>
      <c r="K70" s="25" t="s">
        <v>80</v>
      </c>
      <c r="L70" s="31" t="s">
        <v>80</v>
      </c>
      <c r="M70" s="31" t="s">
        <v>80</v>
      </c>
      <c r="N70" s="25" t="s">
        <v>199</v>
      </c>
    </row>
    <row r="71" spans="2:14" ht="12.75">
      <c r="B71" s="22" t="s">
        <v>66</v>
      </c>
      <c r="C71" s="26" t="s">
        <v>200</v>
      </c>
      <c r="D71" s="15" t="s">
        <v>195</v>
      </c>
      <c r="E71" s="31"/>
      <c r="F71" s="44">
        <v>156.99</v>
      </c>
      <c r="G71" s="44">
        <v>223.61</v>
      </c>
      <c r="H71" s="33">
        <v>4.9</v>
      </c>
      <c r="I71" s="15">
        <v>4.4</v>
      </c>
      <c r="J71" s="25"/>
      <c r="K71" s="25" t="s">
        <v>140</v>
      </c>
      <c r="L71" s="31" t="s">
        <v>140</v>
      </c>
      <c r="M71" s="31" t="s">
        <v>140</v>
      </c>
      <c r="N71" s="25" t="s">
        <v>140</v>
      </c>
    </row>
    <row r="72" spans="2:14" ht="12.75">
      <c r="B72" s="22" t="s">
        <v>66</v>
      </c>
      <c r="C72" s="26" t="s">
        <v>201</v>
      </c>
      <c r="D72" s="15" t="s">
        <v>195</v>
      </c>
      <c r="E72" s="31"/>
      <c r="F72" s="44">
        <v>156.99</v>
      </c>
      <c r="G72" s="44">
        <v>223.61</v>
      </c>
      <c r="H72" s="33">
        <v>4.9</v>
      </c>
      <c r="I72" s="15">
        <v>4.4</v>
      </c>
      <c r="J72" s="25"/>
      <c r="K72" s="25" t="s">
        <v>140</v>
      </c>
      <c r="L72" s="31"/>
      <c r="M72" s="31" t="s">
        <v>140</v>
      </c>
      <c r="N72" s="25" t="s">
        <v>160</v>
      </c>
    </row>
    <row r="73" spans="2:14" ht="12.75">
      <c r="B73" s="22" t="s">
        <v>66</v>
      </c>
      <c r="C73" s="26" t="s">
        <v>202</v>
      </c>
      <c r="D73" s="15" t="s">
        <v>195</v>
      </c>
      <c r="E73" s="31"/>
      <c r="F73" s="44">
        <v>156.99</v>
      </c>
      <c r="G73" s="44">
        <v>223.61</v>
      </c>
      <c r="H73" s="33">
        <v>5</v>
      </c>
      <c r="I73" s="15">
        <v>5</v>
      </c>
      <c r="J73" s="25"/>
      <c r="K73" s="25"/>
      <c r="L73" s="31"/>
      <c r="M73" s="31" t="s">
        <v>170</v>
      </c>
      <c r="N73" s="25" t="s">
        <v>170</v>
      </c>
    </row>
    <row r="74" spans="2:14" ht="12.75">
      <c r="B74" s="22" t="s">
        <v>72</v>
      </c>
      <c r="C74" s="26" t="s">
        <v>203</v>
      </c>
      <c r="D74" s="15" t="s">
        <v>204</v>
      </c>
      <c r="E74" s="31">
        <v>2</v>
      </c>
      <c r="F74" s="44">
        <v>13.99</v>
      </c>
      <c r="G74" s="44">
        <v>23.93</v>
      </c>
      <c r="H74" s="33"/>
      <c r="I74" s="15"/>
      <c r="J74" s="25"/>
      <c r="K74" s="25" t="s">
        <v>80</v>
      </c>
      <c r="L74" s="31" t="s">
        <v>80</v>
      </c>
      <c r="M74" s="31" t="s">
        <v>80</v>
      </c>
      <c r="N74" s="25" t="s">
        <v>80</v>
      </c>
    </row>
    <row r="75" spans="2:14" ht="12.75">
      <c r="B75" s="22" t="s">
        <v>205</v>
      </c>
      <c r="C75" s="26" t="s">
        <v>206</v>
      </c>
      <c r="D75" s="15" t="s">
        <v>207</v>
      </c>
      <c r="E75" s="31">
        <v>2</v>
      </c>
      <c r="F75" s="44">
        <v>47.99</v>
      </c>
      <c r="G75" s="44">
        <v>90.52</v>
      </c>
      <c r="H75" s="33"/>
      <c r="I75" s="15"/>
      <c r="J75" s="25">
        <v>39</v>
      </c>
      <c r="K75" s="25" t="s">
        <v>160</v>
      </c>
      <c r="L75" s="31" t="s">
        <v>80</v>
      </c>
      <c r="M75" s="25" t="s">
        <v>189</v>
      </c>
      <c r="N75" s="25" t="s">
        <v>189</v>
      </c>
    </row>
    <row r="76" spans="2:14" ht="12.75">
      <c r="B76" s="22" t="s">
        <v>205</v>
      </c>
      <c r="C76" s="26" t="s">
        <v>208</v>
      </c>
      <c r="D76" s="15" t="s">
        <v>207</v>
      </c>
      <c r="E76" s="31">
        <v>2</v>
      </c>
      <c r="F76" s="44">
        <v>68.99</v>
      </c>
      <c r="G76" s="44">
        <v>113.74</v>
      </c>
      <c r="H76" s="33"/>
      <c r="I76" s="15"/>
      <c r="J76" s="25">
        <v>65</v>
      </c>
      <c r="K76" s="25"/>
      <c r="L76" s="31"/>
      <c r="M76" s="25" t="s">
        <v>150</v>
      </c>
      <c r="N76" s="25" t="s">
        <v>150</v>
      </c>
    </row>
    <row r="77" spans="2:14" ht="12.75">
      <c r="B77" s="22" t="s">
        <v>209</v>
      </c>
      <c r="C77" s="26" t="s">
        <v>210</v>
      </c>
      <c r="D77" s="15" t="s">
        <v>211</v>
      </c>
      <c r="E77" s="31">
        <v>2</v>
      </c>
      <c r="F77" s="44">
        <v>6.99</v>
      </c>
      <c r="G77" s="44">
        <v>9.11</v>
      </c>
      <c r="H77" s="33"/>
      <c r="I77" s="15" t="s">
        <v>212</v>
      </c>
      <c r="J77" s="25"/>
      <c r="K77" s="25" t="s">
        <v>160</v>
      </c>
      <c r="L77" s="31" t="s">
        <v>80</v>
      </c>
      <c r="M77" s="31" t="s">
        <v>160</v>
      </c>
      <c r="N77" s="25" t="s">
        <v>160</v>
      </c>
    </row>
    <row r="78" spans="2:14" ht="12.75">
      <c r="B78" s="22" t="s">
        <v>209</v>
      </c>
      <c r="C78" s="26" t="s">
        <v>213</v>
      </c>
      <c r="D78" s="15" t="s">
        <v>214</v>
      </c>
      <c r="E78" s="31">
        <v>2</v>
      </c>
      <c r="F78" s="44">
        <v>2.99</v>
      </c>
      <c r="G78" s="44">
        <v>3.5</v>
      </c>
      <c r="H78" s="33"/>
      <c r="I78" s="15" t="s">
        <v>212</v>
      </c>
      <c r="J78" s="25"/>
      <c r="K78" s="25"/>
      <c r="L78" s="31"/>
      <c r="M78" s="31" t="s">
        <v>80</v>
      </c>
      <c r="N78" s="25" t="s">
        <v>80</v>
      </c>
    </row>
    <row r="79" spans="2:14" ht="12.75">
      <c r="B79" s="22" t="s">
        <v>215</v>
      </c>
      <c r="C79" s="26" t="s">
        <v>216</v>
      </c>
      <c r="D79" s="15" t="s">
        <v>217</v>
      </c>
      <c r="E79" s="31">
        <v>2</v>
      </c>
      <c r="F79" s="44">
        <v>18.99</v>
      </c>
      <c r="G79" s="44">
        <v>29.06</v>
      </c>
      <c r="H79" s="33"/>
      <c r="I79" s="15"/>
      <c r="J79" s="25">
        <v>22</v>
      </c>
      <c r="K79" s="25" t="s">
        <v>160</v>
      </c>
      <c r="L79" s="31" t="s">
        <v>80</v>
      </c>
      <c r="M79" s="31" t="s">
        <v>189</v>
      </c>
      <c r="N79" s="25" t="s">
        <v>218</v>
      </c>
    </row>
    <row r="80" spans="2:14" ht="12.75">
      <c r="B80" s="22" t="s">
        <v>215</v>
      </c>
      <c r="C80" s="26" t="s">
        <v>219</v>
      </c>
      <c r="D80" s="15" t="s">
        <v>217</v>
      </c>
      <c r="E80" s="31">
        <v>2</v>
      </c>
      <c r="F80" s="44"/>
      <c r="G80" s="44">
        <v>30.59</v>
      </c>
      <c r="H80" s="33"/>
      <c r="I80" s="15"/>
      <c r="J80" s="25">
        <v>75</v>
      </c>
      <c r="K80" s="25"/>
      <c r="L80" s="31"/>
      <c r="M80" s="31"/>
      <c r="N80" s="25" t="s">
        <v>189</v>
      </c>
    </row>
    <row r="81" spans="2:14" ht="12.75">
      <c r="B81" s="22" t="s">
        <v>215</v>
      </c>
      <c r="C81" s="26" t="s">
        <v>220</v>
      </c>
      <c r="D81" s="15" t="s">
        <v>221</v>
      </c>
      <c r="E81" s="31">
        <v>2</v>
      </c>
      <c r="F81" s="44">
        <v>18.99</v>
      </c>
      <c r="G81" s="44">
        <v>22.23</v>
      </c>
      <c r="H81" s="33"/>
      <c r="I81" s="15"/>
      <c r="J81" s="25">
        <v>34.5</v>
      </c>
      <c r="K81" s="25"/>
      <c r="L81" s="31"/>
      <c r="M81" s="31" t="s">
        <v>150</v>
      </c>
      <c r="N81" s="25" t="s">
        <v>222</v>
      </c>
    </row>
    <row r="82" spans="2:14" ht="12.75">
      <c r="B82" s="22" t="s">
        <v>215</v>
      </c>
      <c r="C82" s="26" t="s">
        <v>223</v>
      </c>
      <c r="D82" s="15" t="s">
        <v>224</v>
      </c>
      <c r="E82" s="31">
        <v>2</v>
      </c>
      <c r="F82" s="44">
        <v>36.99</v>
      </c>
      <c r="G82" s="44">
        <v>40.34</v>
      </c>
      <c r="H82" s="33"/>
      <c r="I82" s="15"/>
      <c r="J82" s="25">
        <v>34.5</v>
      </c>
      <c r="K82" s="25"/>
      <c r="L82" s="31"/>
      <c r="M82" s="31"/>
      <c r="N82" s="25" t="s">
        <v>225</v>
      </c>
    </row>
    <row r="83" spans="2:14" ht="12.75">
      <c r="B83" s="22" t="s">
        <v>226</v>
      </c>
      <c r="C83" s="26" t="s">
        <v>227</v>
      </c>
      <c r="D83" s="15" t="s">
        <v>228</v>
      </c>
      <c r="E83" s="31">
        <v>2</v>
      </c>
      <c r="F83" s="44">
        <v>26.99</v>
      </c>
      <c r="G83" s="44">
        <v>43.33</v>
      </c>
      <c r="H83" s="33"/>
      <c r="I83" s="15"/>
      <c r="J83" s="25"/>
      <c r="K83" s="25" t="s">
        <v>160</v>
      </c>
      <c r="L83" s="31" t="s">
        <v>159</v>
      </c>
      <c r="M83" s="31" t="s">
        <v>160</v>
      </c>
      <c r="N83" s="25" t="s">
        <v>160</v>
      </c>
    </row>
    <row r="84" spans="2:14" ht="12.75">
      <c r="B84" s="22" t="s">
        <v>226</v>
      </c>
      <c r="C84" s="26" t="s">
        <v>229</v>
      </c>
      <c r="D84" s="15" t="s">
        <v>228</v>
      </c>
      <c r="E84" s="31">
        <v>2</v>
      </c>
      <c r="F84" s="44">
        <v>25.99</v>
      </c>
      <c r="G84" s="44">
        <v>40.91</v>
      </c>
      <c r="H84" s="33"/>
      <c r="I84" s="15"/>
      <c r="J84" s="25"/>
      <c r="K84" s="25" t="s">
        <v>174</v>
      </c>
      <c r="L84" s="31" t="s">
        <v>163</v>
      </c>
      <c r="M84" s="31" t="s">
        <v>175</v>
      </c>
      <c r="N84" s="25" t="s">
        <v>175</v>
      </c>
    </row>
    <row r="85" spans="2:14" ht="12.75">
      <c r="B85" s="22" t="s">
        <v>226</v>
      </c>
      <c r="C85" s="26" t="s">
        <v>230</v>
      </c>
      <c r="D85" s="15" t="s">
        <v>231</v>
      </c>
      <c r="E85" s="31">
        <v>2</v>
      </c>
      <c r="F85" s="44">
        <v>36.99</v>
      </c>
      <c r="G85" s="44">
        <v>48.53</v>
      </c>
      <c r="H85" s="33"/>
      <c r="I85" s="15"/>
      <c r="J85" s="25"/>
      <c r="K85" s="25"/>
      <c r="L85" s="31"/>
      <c r="M85" s="31" t="s">
        <v>150</v>
      </c>
      <c r="N85" s="25" t="s">
        <v>150</v>
      </c>
    </row>
    <row r="86" spans="2:14" ht="12.75">
      <c r="B86" s="22" t="s">
        <v>232</v>
      </c>
      <c r="C86" s="26" t="s">
        <v>233</v>
      </c>
      <c r="D86" s="15" t="s">
        <v>234</v>
      </c>
      <c r="E86" s="31">
        <v>2</v>
      </c>
      <c r="F86" s="44">
        <v>7.99</v>
      </c>
      <c r="G86" s="44">
        <v>17.28</v>
      </c>
      <c r="H86" s="33"/>
      <c r="I86" s="15"/>
      <c r="J86" s="25"/>
      <c r="K86" s="25" t="s">
        <v>160</v>
      </c>
      <c r="L86" s="31" t="s">
        <v>159</v>
      </c>
      <c r="M86" s="25" t="s">
        <v>160</v>
      </c>
      <c r="N86" s="25" t="s">
        <v>160</v>
      </c>
    </row>
    <row r="87" spans="2:14" ht="12.75">
      <c r="B87" s="22" t="s">
        <v>232</v>
      </c>
      <c r="C87" s="26" t="s">
        <v>235</v>
      </c>
      <c r="D87" s="15" t="s">
        <v>236</v>
      </c>
      <c r="E87" s="31">
        <v>2</v>
      </c>
      <c r="F87" s="44">
        <v>2.99</v>
      </c>
      <c r="G87" s="44">
        <v>4.14</v>
      </c>
      <c r="H87" s="33"/>
      <c r="I87" s="15"/>
      <c r="J87" s="25"/>
      <c r="K87" s="25"/>
      <c r="L87" s="31" t="s">
        <v>163</v>
      </c>
      <c r="M87" s="25" t="s">
        <v>199</v>
      </c>
      <c r="N87" s="25" t="s">
        <v>199</v>
      </c>
    </row>
    <row r="88" spans="2:14" ht="12.75">
      <c r="B88" s="22" t="s">
        <v>237</v>
      </c>
      <c r="C88" s="26" t="s">
        <v>238</v>
      </c>
      <c r="D88" s="15" t="s">
        <v>239</v>
      </c>
      <c r="E88" s="31">
        <v>2</v>
      </c>
      <c r="F88" s="44">
        <v>1.99</v>
      </c>
      <c r="G88" s="44">
        <v>3.75</v>
      </c>
      <c r="H88" s="33"/>
      <c r="I88" s="15"/>
      <c r="J88" s="25"/>
      <c r="K88" s="25" t="s">
        <v>140</v>
      </c>
      <c r="L88" s="31" t="s">
        <v>140</v>
      </c>
      <c r="M88" s="31" t="s">
        <v>140</v>
      </c>
      <c r="N88" s="25" t="s">
        <v>140</v>
      </c>
    </row>
    <row r="89" spans="2:14" ht="12.75">
      <c r="B89" s="22" t="s">
        <v>237</v>
      </c>
      <c r="C89" s="26" t="s">
        <v>240</v>
      </c>
      <c r="D89" s="15" t="s">
        <v>241</v>
      </c>
      <c r="E89" s="31">
        <v>2</v>
      </c>
      <c r="F89" s="44">
        <v>1.99</v>
      </c>
      <c r="G89" s="44">
        <v>3.75</v>
      </c>
      <c r="H89" s="33"/>
      <c r="I89" s="15"/>
      <c r="J89" s="25"/>
      <c r="K89" s="25" t="s">
        <v>140</v>
      </c>
      <c r="L89" s="31" t="s">
        <v>140</v>
      </c>
      <c r="M89" s="31" t="s">
        <v>140</v>
      </c>
      <c r="N89" s="25" t="s">
        <v>140</v>
      </c>
    </row>
    <row r="90" spans="2:14" ht="12.75">
      <c r="B90" s="22" t="s">
        <v>237</v>
      </c>
      <c r="C90" s="26" t="s">
        <v>242</v>
      </c>
      <c r="D90" s="15" t="s">
        <v>239</v>
      </c>
      <c r="E90" s="31">
        <v>2</v>
      </c>
      <c r="F90" s="44">
        <v>1.99</v>
      </c>
      <c r="G90" s="44">
        <v>3.75</v>
      </c>
      <c r="H90" s="33"/>
      <c r="I90" s="15"/>
      <c r="J90" s="25"/>
      <c r="K90" s="25"/>
      <c r="L90" s="31" t="s">
        <v>243</v>
      </c>
      <c r="M90" s="31"/>
      <c r="N90" s="25"/>
    </row>
    <row r="91" spans="2:14" ht="12.75">
      <c r="B91" s="22" t="s">
        <v>237</v>
      </c>
      <c r="C91" s="26" t="s">
        <v>244</v>
      </c>
      <c r="D91" s="15" t="s">
        <v>245</v>
      </c>
      <c r="E91" s="31">
        <v>2</v>
      </c>
      <c r="F91" s="44">
        <v>8.99</v>
      </c>
      <c r="G91" s="44">
        <v>10.76</v>
      </c>
      <c r="H91" s="33"/>
      <c r="I91" s="15"/>
      <c r="J91" s="25"/>
      <c r="K91" s="25"/>
      <c r="L91" s="31"/>
      <c r="M91" s="31"/>
      <c r="N91" s="25" t="s">
        <v>246</v>
      </c>
    </row>
    <row r="92" spans="2:14" ht="12.75">
      <c r="B92" s="22" t="s">
        <v>237</v>
      </c>
      <c r="C92" s="26" t="s">
        <v>247</v>
      </c>
      <c r="D92" s="15" t="s">
        <v>248</v>
      </c>
      <c r="E92" s="31">
        <v>8</v>
      </c>
      <c r="F92" s="44">
        <v>3.99</v>
      </c>
      <c r="G92" s="44">
        <v>5.32</v>
      </c>
      <c r="H92" s="33"/>
      <c r="I92" s="15"/>
      <c r="J92" s="25"/>
      <c r="K92" s="25" t="s">
        <v>80</v>
      </c>
      <c r="L92" s="31" t="s">
        <v>80</v>
      </c>
      <c r="M92" s="31" t="s">
        <v>80</v>
      </c>
      <c r="N92" s="25" t="s">
        <v>80</v>
      </c>
    </row>
    <row r="93" spans="2:14" ht="12.75">
      <c r="B93" s="22" t="s">
        <v>237</v>
      </c>
      <c r="C93" s="26" t="s">
        <v>249</v>
      </c>
      <c r="D93" s="15" t="s">
        <v>250</v>
      </c>
      <c r="E93" s="31">
        <v>8</v>
      </c>
      <c r="F93" s="44">
        <v>3.99</v>
      </c>
      <c r="G93" s="44">
        <v>5.32</v>
      </c>
      <c r="H93" s="33"/>
      <c r="I93" s="15"/>
      <c r="J93" s="25"/>
      <c r="K93" s="25"/>
      <c r="L93" s="31"/>
      <c r="M93" s="31" t="s">
        <v>80</v>
      </c>
      <c r="N93" s="25"/>
    </row>
    <row r="94" spans="2:14" ht="12.75">
      <c r="B94" s="22" t="s">
        <v>237</v>
      </c>
      <c r="C94" s="26" t="s">
        <v>251</v>
      </c>
      <c r="D94" s="15" t="s">
        <v>252</v>
      </c>
      <c r="E94" s="31">
        <v>2</v>
      </c>
      <c r="F94" s="44">
        <v>5.99</v>
      </c>
      <c r="G94" s="44">
        <v>5.32</v>
      </c>
      <c r="H94" s="33"/>
      <c r="I94" s="15"/>
      <c r="J94" s="25"/>
      <c r="K94" s="25"/>
      <c r="L94" s="31"/>
      <c r="M94" s="31" t="s">
        <v>80</v>
      </c>
      <c r="N94" s="25" t="s">
        <v>150</v>
      </c>
    </row>
    <row r="95" spans="2:14" ht="12.75">
      <c r="B95" s="22" t="s">
        <v>237</v>
      </c>
      <c r="C95" s="26" t="s">
        <v>253</v>
      </c>
      <c r="D95" s="15" t="s">
        <v>254</v>
      </c>
      <c r="E95" s="31">
        <v>2</v>
      </c>
      <c r="F95" s="44">
        <v>5.99</v>
      </c>
      <c r="G95" s="44">
        <v>5.69</v>
      </c>
      <c r="H95" s="33"/>
      <c r="I95" s="15"/>
      <c r="J95" s="25"/>
      <c r="K95" s="25"/>
      <c r="L95" s="31"/>
      <c r="M95" s="31" t="s">
        <v>80</v>
      </c>
      <c r="N95" s="25" t="s">
        <v>150</v>
      </c>
    </row>
    <row r="96" spans="2:14" ht="12.75">
      <c r="B96" s="22" t="s">
        <v>255</v>
      </c>
      <c r="C96" s="26" t="s">
        <v>256</v>
      </c>
      <c r="D96" s="15" t="s">
        <v>257</v>
      </c>
      <c r="E96" s="31">
        <v>2</v>
      </c>
      <c r="F96" s="44">
        <v>48.99</v>
      </c>
      <c r="G96" s="44">
        <v>71.81</v>
      </c>
      <c r="H96" s="33"/>
      <c r="I96" s="15"/>
      <c r="J96" s="25"/>
      <c r="K96" s="25" t="s">
        <v>80</v>
      </c>
      <c r="L96" s="31" t="s">
        <v>80</v>
      </c>
      <c r="M96" s="31" t="s">
        <v>80</v>
      </c>
      <c r="N96" s="25" t="s">
        <v>80</v>
      </c>
    </row>
    <row r="97" spans="2:14" ht="12.75">
      <c r="B97" s="22" t="s">
        <v>258</v>
      </c>
      <c r="C97" s="26" t="s">
        <v>259</v>
      </c>
      <c r="D97" s="15" t="s">
        <v>260</v>
      </c>
      <c r="E97" s="31">
        <v>2</v>
      </c>
      <c r="F97" s="44">
        <v>4.99</v>
      </c>
      <c r="G97" s="44">
        <v>9.09</v>
      </c>
      <c r="H97" s="33"/>
      <c r="I97" s="15"/>
      <c r="J97" s="25"/>
      <c r="K97" s="25" t="s">
        <v>80</v>
      </c>
      <c r="L97" s="31" t="s">
        <v>80</v>
      </c>
      <c r="M97" s="31" t="s">
        <v>80</v>
      </c>
      <c r="N97" s="25" t="s">
        <v>80</v>
      </c>
    </row>
    <row r="98" spans="2:14" ht="12.75">
      <c r="B98" s="22" t="s">
        <v>261</v>
      </c>
      <c r="C98" s="26"/>
      <c r="D98" s="15" t="s">
        <v>262</v>
      </c>
      <c r="E98" s="31"/>
      <c r="F98" s="44"/>
      <c r="G98" s="44"/>
      <c r="H98" s="33"/>
      <c r="I98" s="15" t="s">
        <v>263</v>
      </c>
      <c r="J98" s="25"/>
      <c r="K98" s="25"/>
      <c r="L98" s="31"/>
      <c r="M98" s="31"/>
      <c r="N98" s="25"/>
    </row>
    <row r="99" spans="2:14" ht="12.75">
      <c r="B99" s="22" t="s">
        <v>264</v>
      </c>
      <c r="C99" s="26" t="s">
        <v>265</v>
      </c>
      <c r="D99" s="15" t="s">
        <v>266</v>
      </c>
      <c r="E99" s="31">
        <v>2</v>
      </c>
      <c r="F99" s="44">
        <v>4.99</v>
      </c>
      <c r="G99" s="44">
        <v>4.69</v>
      </c>
      <c r="H99" s="33"/>
      <c r="I99" s="15"/>
      <c r="J99" s="25"/>
      <c r="K99" s="25" t="s">
        <v>80</v>
      </c>
      <c r="L99" s="31" t="s">
        <v>80</v>
      </c>
      <c r="M99" s="31" t="s">
        <v>80</v>
      </c>
      <c r="N99" s="25" t="s">
        <v>80</v>
      </c>
    </row>
    <row r="100" spans="2:14" ht="12.75">
      <c r="B100" s="22" t="s">
        <v>267</v>
      </c>
      <c r="C100" s="26" t="s">
        <v>268</v>
      </c>
      <c r="D100" s="15" t="s">
        <v>269</v>
      </c>
      <c r="E100" s="31">
        <v>2</v>
      </c>
      <c r="F100" s="44">
        <v>383.99</v>
      </c>
      <c r="G100" s="44">
        <v>575.92</v>
      </c>
      <c r="H100" s="33"/>
      <c r="I100" s="15"/>
      <c r="J100" s="25">
        <v>577</v>
      </c>
      <c r="K100" s="25" t="s">
        <v>189</v>
      </c>
      <c r="L100" s="31" t="s">
        <v>80</v>
      </c>
      <c r="M100" s="25" t="s">
        <v>189</v>
      </c>
      <c r="N100" s="25" t="s">
        <v>189</v>
      </c>
    </row>
    <row r="101" spans="2:14" ht="12.75">
      <c r="B101" s="22" t="s">
        <v>267</v>
      </c>
      <c r="C101" s="26" t="s">
        <v>270</v>
      </c>
      <c r="D101" s="15" t="s">
        <v>269</v>
      </c>
      <c r="E101" s="31">
        <v>2</v>
      </c>
      <c r="F101" s="44">
        <v>473.99</v>
      </c>
      <c r="G101" s="44">
        <v>712.7</v>
      </c>
      <c r="H101" s="33"/>
      <c r="I101" s="15"/>
      <c r="J101" s="25">
        <v>577</v>
      </c>
      <c r="K101" s="25"/>
      <c r="L101" s="31"/>
      <c r="M101" s="25" t="s">
        <v>150</v>
      </c>
      <c r="N101" s="25" t="s">
        <v>150</v>
      </c>
    </row>
    <row r="102" spans="2:14" ht="12.75">
      <c r="B102" s="22" t="s">
        <v>271</v>
      </c>
      <c r="C102" s="26" t="s">
        <v>272</v>
      </c>
      <c r="D102" s="15" t="s">
        <v>273</v>
      </c>
      <c r="E102" s="31">
        <v>2</v>
      </c>
      <c r="F102" s="44">
        <v>2.99</v>
      </c>
      <c r="G102" s="44">
        <v>4.79</v>
      </c>
      <c r="H102" s="33"/>
      <c r="I102" s="15"/>
      <c r="J102" s="25"/>
      <c r="K102" s="25" t="s">
        <v>80</v>
      </c>
      <c r="L102" s="31" t="s">
        <v>80</v>
      </c>
      <c r="M102" s="31" t="s">
        <v>80</v>
      </c>
      <c r="N102" s="25" t="s">
        <v>80</v>
      </c>
    </row>
    <row r="103" spans="2:14" ht="12.75">
      <c r="B103" s="22" t="s">
        <v>274</v>
      </c>
      <c r="C103" s="26" t="s">
        <v>275</v>
      </c>
      <c r="D103" s="15" t="s">
        <v>276</v>
      </c>
      <c r="E103" s="31">
        <v>2</v>
      </c>
      <c r="F103" s="44">
        <v>24.99</v>
      </c>
      <c r="G103" s="44">
        <v>45.22</v>
      </c>
      <c r="H103" s="33"/>
      <c r="I103" s="15" t="s">
        <v>277</v>
      </c>
      <c r="J103" s="25"/>
      <c r="K103" s="25" t="s">
        <v>189</v>
      </c>
      <c r="L103" s="31" t="s">
        <v>80</v>
      </c>
      <c r="M103" s="25" t="s">
        <v>189</v>
      </c>
      <c r="N103" s="25" t="s">
        <v>189</v>
      </c>
    </row>
    <row r="104" spans="2:14" ht="12.75">
      <c r="B104" s="22" t="s">
        <v>274</v>
      </c>
      <c r="C104" s="26" t="s">
        <v>278</v>
      </c>
      <c r="D104" s="15" t="s">
        <v>279</v>
      </c>
      <c r="E104" s="31">
        <v>2</v>
      </c>
      <c r="F104" s="44">
        <v>17.99</v>
      </c>
      <c r="G104" s="44">
        <v>49.97</v>
      </c>
      <c r="H104" s="33"/>
      <c r="I104" s="15" t="s">
        <v>280</v>
      </c>
      <c r="J104" s="25"/>
      <c r="K104" s="25"/>
      <c r="L104" s="31"/>
      <c r="M104" s="25" t="s">
        <v>150</v>
      </c>
      <c r="N104" s="25" t="s">
        <v>150</v>
      </c>
    </row>
    <row r="105" spans="2:14" ht="12.75">
      <c r="B105" s="22" t="s">
        <v>281</v>
      </c>
      <c r="C105" s="26" t="s">
        <v>282</v>
      </c>
      <c r="D105" s="15" t="s">
        <v>283</v>
      </c>
      <c r="E105" s="31">
        <v>2</v>
      </c>
      <c r="F105" s="44">
        <v>3.99</v>
      </c>
      <c r="G105" s="44">
        <v>6.74</v>
      </c>
      <c r="H105" s="33"/>
      <c r="I105" s="15"/>
      <c r="J105" s="25"/>
      <c r="K105" s="25" t="s">
        <v>80</v>
      </c>
      <c r="L105" s="31" t="s">
        <v>80</v>
      </c>
      <c r="M105" s="31" t="s">
        <v>80</v>
      </c>
      <c r="N105" s="25" t="s">
        <v>80</v>
      </c>
    </row>
    <row r="106" spans="2:14" ht="12.75">
      <c r="B106" s="22" t="s">
        <v>284</v>
      </c>
      <c r="C106" s="26" t="s">
        <v>285</v>
      </c>
      <c r="D106" s="15" t="s">
        <v>286</v>
      </c>
      <c r="E106" s="31">
        <v>2</v>
      </c>
      <c r="F106" s="44"/>
      <c r="G106" s="44">
        <v>58.27</v>
      </c>
      <c r="H106" s="33"/>
      <c r="I106" s="15" t="s">
        <v>287</v>
      </c>
      <c r="J106" s="25"/>
      <c r="K106" s="25" t="s">
        <v>80</v>
      </c>
      <c r="L106" s="31" t="s">
        <v>80</v>
      </c>
      <c r="M106" s="25" t="s">
        <v>189</v>
      </c>
      <c r="N106" s="25" t="s">
        <v>189</v>
      </c>
    </row>
    <row r="107" spans="2:14" ht="12.75">
      <c r="B107" s="22" t="s">
        <v>284</v>
      </c>
      <c r="C107" s="26" t="s">
        <v>288</v>
      </c>
      <c r="D107" s="15" t="s">
        <v>289</v>
      </c>
      <c r="E107" s="31">
        <v>2</v>
      </c>
      <c r="F107" s="44">
        <v>21.99</v>
      </c>
      <c r="G107" s="44">
        <v>33.4</v>
      </c>
      <c r="H107" s="33"/>
      <c r="I107" s="15"/>
      <c r="J107" s="25"/>
      <c r="K107" s="25"/>
      <c r="L107" s="31"/>
      <c r="M107" s="25" t="s">
        <v>150</v>
      </c>
      <c r="N107" s="25" t="s">
        <v>150</v>
      </c>
    </row>
    <row r="108" spans="2:14" ht="12.75">
      <c r="B108" s="22" t="s">
        <v>290</v>
      </c>
      <c r="C108" s="26" t="s">
        <v>291</v>
      </c>
      <c r="D108" s="15" t="s">
        <v>292</v>
      </c>
      <c r="E108" s="31">
        <v>2</v>
      </c>
      <c r="F108" s="44">
        <v>2.99</v>
      </c>
      <c r="G108" s="44">
        <v>4.79</v>
      </c>
      <c r="H108" s="33"/>
      <c r="I108" s="15"/>
      <c r="J108" s="25"/>
      <c r="K108" s="25" t="s">
        <v>80</v>
      </c>
      <c r="L108" s="31" t="s">
        <v>80</v>
      </c>
      <c r="M108" s="31" t="s">
        <v>80</v>
      </c>
      <c r="N108" s="25" t="s">
        <v>80</v>
      </c>
    </row>
    <row r="109" spans="2:14" ht="12.75">
      <c r="B109" s="22" t="s">
        <v>293</v>
      </c>
      <c r="C109" s="26" t="s">
        <v>294</v>
      </c>
      <c r="D109" s="15" t="s">
        <v>295</v>
      </c>
      <c r="E109" s="31">
        <v>2</v>
      </c>
      <c r="F109" s="44"/>
      <c r="G109" s="44">
        <v>35.08</v>
      </c>
      <c r="H109" s="33"/>
      <c r="I109" s="15" t="s">
        <v>296</v>
      </c>
      <c r="J109" s="25"/>
      <c r="K109" s="25" t="s">
        <v>80</v>
      </c>
      <c r="L109" s="31" t="s">
        <v>80</v>
      </c>
      <c r="M109" s="25" t="s">
        <v>189</v>
      </c>
      <c r="N109" s="25" t="s">
        <v>189</v>
      </c>
    </row>
    <row r="110" spans="2:14" ht="12.75">
      <c r="B110" s="22" t="s">
        <v>293</v>
      </c>
      <c r="C110" s="26" t="s">
        <v>297</v>
      </c>
      <c r="D110" s="15" t="s">
        <v>298</v>
      </c>
      <c r="E110" s="31">
        <v>2</v>
      </c>
      <c r="F110" s="44">
        <v>23.99</v>
      </c>
      <c r="G110" s="44">
        <v>29.68</v>
      </c>
      <c r="H110" s="33"/>
      <c r="I110" s="15"/>
      <c r="J110" s="25"/>
      <c r="K110" s="25"/>
      <c r="L110" s="31"/>
      <c r="M110" s="25" t="s">
        <v>150</v>
      </c>
      <c r="N110" s="25" t="s">
        <v>150</v>
      </c>
    </row>
    <row r="111" spans="2:14" ht="12.75">
      <c r="B111" s="22" t="s">
        <v>299</v>
      </c>
      <c r="C111" s="26" t="s">
        <v>300</v>
      </c>
      <c r="D111" s="15" t="s">
        <v>301</v>
      </c>
      <c r="E111" s="31">
        <v>2</v>
      </c>
      <c r="F111" s="44">
        <v>23.99</v>
      </c>
      <c r="G111" s="44">
        <v>46.96</v>
      </c>
      <c r="H111" s="33"/>
      <c r="I111" s="15" t="s">
        <v>277</v>
      </c>
      <c r="J111" s="25"/>
      <c r="K111" s="25"/>
      <c r="L111" s="31" t="s">
        <v>80</v>
      </c>
      <c r="M111" s="25" t="s">
        <v>189</v>
      </c>
      <c r="N111" s="25" t="s">
        <v>189</v>
      </c>
    </row>
    <row r="112" spans="2:14" ht="12.75">
      <c r="B112" s="22" t="s">
        <v>299</v>
      </c>
      <c r="C112" s="26" t="s">
        <v>302</v>
      </c>
      <c r="D112" s="15" t="s">
        <v>303</v>
      </c>
      <c r="E112" s="31">
        <v>2</v>
      </c>
      <c r="F112" s="44">
        <v>30.99</v>
      </c>
      <c r="G112" s="44">
        <v>49.97</v>
      </c>
      <c r="H112" s="33"/>
      <c r="I112" s="15" t="s">
        <v>280</v>
      </c>
      <c r="J112" s="25"/>
      <c r="K112" s="25"/>
      <c r="L112" s="31"/>
      <c r="M112" s="25" t="s">
        <v>150</v>
      </c>
      <c r="N112" s="25" t="s">
        <v>150</v>
      </c>
    </row>
    <row r="113" spans="2:14" ht="12.75">
      <c r="B113" s="22" t="s">
        <v>304</v>
      </c>
      <c r="C113" s="26" t="s">
        <v>305</v>
      </c>
      <c r="D113" s="15" t="s">
        <v>306</v>
      </c>
      <c r="E113" s="31">
        <v>2</v>
      </c>
      <c r="F113" s="44"/>
      <c r="G113" s="44">
        <v>492.36</v>
      </c>
      <c r="H113" s="33"/>
      <c r="I113" s="15"/>
      <c r="J113" s="25">
        <v>585</v>
      </c>
      <c r="K113" s="25" t="s">
        <v>80</v>
      </c>
      <c r="L113" s="31" t="s">
        <v>80</v>
      </c>
      <c r="M113" s="25" t="s">
        <v>190</v>
      </c>
      <c r="N113" s="25" t="s">
        <v>190</v>
      </c>
    </row>
    <row r="114" spans="2:14" ht="12.75">
      <c r="B114" s="22" t="s">
        <v>304</v>
      </c>
      <c r="C114" s="26" t="s">
        <v>307</v>
      </c>
      <c r="D114" s="15" t="s">
        <v>306</v>
      </c>
      <c r="E114" s="31">
        <v>2</v>
      </c>
      <c r="F114" s="44">
        <v>413.99</v>
      </c>
      <c r="G114" s="44">
        <v>567.86</v>
      </c>
      <c r="H114" s="33"/>
      <c r="I114" s="15"/>
      <c r="J114" s="25">
        <v>585</v>
      </c>
      <c r="K114" s="25"/>
      <c r="L114" s="31"/>
      <c r="M114" s="31" t="s">
        <v>155</v>
      </c>
      <c r="N114" s="25" t="s">
        <v>155</v>
      </c>
    </row>
    <row r="115" spans="2:14" ht="12.75">
      <c r="B115" s="22" t="s">
        <v>308</v>
      </c>
      <c r="C115" s="26" t="s">
        <v>309</v>
      </c>
      <c r="D115" s="15" t="s">
        <v>310</v>
      </c>
      <c r="E115" s="31">
        <v>2</v>
      </c>
      <c r="F115" s="44">
        <v>91.99</v>
      </c>
      <c r="G115" s="44">
        <v>115.33</v>
      </c>
      <c r="H115" s="33"/>
      <c r="I115" s="15"/>
      <c r="J115" s="25">
        <v>390</v>
      </c>
      <c r="K115" s="25" t="s">
        <v>80</v>
      </c>
      <c r="L115" s="31" t="s">
        <v>80</v>
      </c>
      <c r="M115" s="31" t="s">
        <v>80</v>
      </c>
      <c r="N115" s="25" t="s">
        <v>80</v>
      </c>
    </row>
    <row r="116" spans="2:14" ht="12.75">
      <c r="B116" s="22" t="s">
        <v>308</v>
      </c>
      <c r="C116" s="26" t="s">
        <v>311</v>
      </c>
      <c r="D116" s="15" t="s">
        <v>312</v>
      </c>
      <c r="E116" s="31">
        <v>2</v>
      </c>
      <c r="F116" s="44">
        <v>85.99</v>
      </c>
      <c r="G116" s="44">
        <v>158.54</v>
      </c>
      <c r="H116" s="33"/>
      <c r="I116" s="15"/>
      <c r="J116" s="25">
        <v>385</v>
      </c>
      <c r="K116" s="25"/>
      <c r="L116" s="31"/>
      <c r="M116" s="31" t="s">
        <v>170</v>
      </c>
      <c r="N116" s="25" t="s">
        <v>170</v>
      </c>
    </row>
    <row r="117" spans="2:14" ht="12.75">
      <c r="B117" s="22" t="s">
        <v>313</v>
      </c>
      <c r="C117" s="26" t="s">
        <v>314</v>
      </c>
      <c r="D117" s="15" t="s">
        <v>315</v>
      </c>
      <c r="E117" s="31">
        <v>2</v>
      </c>
      <c r="F117" s="44">
        <v>2.99</v>
      </c>
      <c r="G117" s="44">
        <v>4.79</v>
      </c>
      <c r="H117" s="33"/>
      <c r="I117" s="15"/>
      <c r="J117" s="25"/>
      <c r="K117" s="25" t="s">
        <v>80</v>
      </c>
      <c r="L117" s="31" t="s">
        <v>80</v>
      </c>
      <c r="M117" s="31" t="s">
        <v>80</v>
      </c>
      <c r="N117" s="25" t="s">
        <v>80</v>
      </c>
    </row>
    <row r="118" spans="2:14" ht="12.75">
      <c r="B118" s="22" t="s">
        <v>316</v>
      </c>
      <c r="C118" s="26" t="s">
        <v>317</v>
      </c>
      <c r="D118" s="15" t="s">
        <v>318</v>
      </c>
      <c r="E118" s="31">
        <v>1</v>
      </c>
      <c r="F118" s="44">
        <v>223.99</v>
      </c>
      <c r="G118" s="44">
        <v>409.07</v>
      </c>
      <c r="H118" s="33"/>
      <c r="I118" s="15"/>
      <c r="J118" s="25"/>
      <c r="K118" s="25" t="s">
        <v>80</v>
      </c>
      <c r="L118" s="31" t="s">
        <v>159</v>
      </c>
      <c r="M118" s="25" t="s">
        <v>189</v>
      </c>
      <c r="N118" s="25" t="s">
        <v>189</v>
      </c>
    </row>
    <row r="119" spans="2:14" ht="12.75">
      <c r="B119" s="22" t="s">
        <v>316</v>
      </c>
      <c r="C119" s="26" t="s">
        <v>319</v>
      </c>
      <c r="D119" s="15" t="s">
        <v>320</v>
      </c>
      <c r="E119" s="31">
        <v>1</v>
      </c>
      <c r="F119" s="44">
        <v>266.99</v>
      </c>
      <c r="G119" s="44">
        <v>406.5</v>
      </c>
      <c r="H119" s="33"/>
      <c r="I119" s="15"/>
      <c r="J119" s="25"/>
      <c r="K119" s="25"/>
      <c r="L119" s="31" t="s">
        <v>163</v>
      </c>
      <c r="M119" s="25" t="s">
        <v>150</v>
      </c>
      <c r="N119" s="25"/>
    </row>
    <row r="120" spans="2:14" ht="12.75">
      <c r="B120" s="22" t="s">
        <v>316</v>
      </c>
      <c r="C120" s="26" t="s">
        <v>321</v>
      </c>
      <c r="D120" s="15" t="s">
        <v>320</v>
      </c>
      <c r="E120" s="31">
        <v>1</v>
      </c>
      <c r="F120" s="44"/>
      <c r="G120" s="44">
        <v>312.81</v>
      </c>
      <c r="H120" s="33"/>
      <c r="I120" s="15"/>
      <c r="J120" s="25"/>
      <c r="K120" s="25"/>
      <c r="L120" s="31"/>
      <c r="M120" s="31"/>
      <c r="N120" s="25" t="s">
        <v>150</v>
      </c>
    </row>
    <row r="121" spans="2:14" ht="12.75">
      <c r="B121" s="22" t="s">
        <v>322</v>
      </c>
      <c r="C121" s="26" t="s">
        <v>323</v>
      </c>
      <c r="D121" s="15" t="s">
        <v>324</v>
      </c>
      <c r="E121" s="31">
        <v>1</v>
      </c>
      <c r="F121" s="44"/>
      <c r="G121" s="44">
        <v>313.39</v>
      </c>
      <c r="H121" s="33"/>
      <c r="I121" s="15" t="s">
        <v>325</v>
      </c>
      <c r="J121" s="25"/>
      <c r="K121" s="25" t="s">
        <v>80</v>
      </c>
      <c r="L121" s="31"/>
      <c r="M121" s="25" t="s">
        <v>189</v>
      </c>
      <c r="N121" s="25" t="s">
        <v>190</v>
      </c>
    </row>
    <row r="122" spans="2:14" ht="12.75">
      <c r="B122" s="22" t="s">
        <v>322</v>
      </c>
      <c r="C122" s="26" t="s">
        <v>326</v>
      </c>
      <c r="D122" s="15" t="s">
        <v>327</v>
      </c>
      <c r="E122" s="31">
        <v>1</v>
      </c>
      <c r="F122" s="44"/>
      <c r="G122" s="44">
        <v>323.6</v>
      </c>
      <c r="H122" s="33"/>
      <c r="I122" s="15"/>
      <c r="J122" s="25"/>
      <c r="K122" s="25"/>
      <c r="L122" s="31" t="s">
        <v>80</v>
      </c>
      <c r="M122" s="25" t="s">
        <v>150</v>
      </c>
      <c r="N122" s="25" t="s">
        <v>155</v>
      </c>
    </row>
    <row r="123" spans="2:14" ht="12.75">
      <c r="B123" s="22" t="s">
        <v>328</v>
      </c>
      <c r="C123" s="26" t="s">
        <v>329</v>
      </c>
      <c r="D123" s="15" t="s">
        <v>330</v>
      </c>
      <c r="E123" s="31">
        <v>4</v>
      </c>
      <c r="F123" s="44"/>
      <c r="G123" s="44">
        <v>4.06</v>
      </c>
      <c r="H123" s="33"/>
      <c r="I123" s="15"/>
      <c r="J123" s="25"/>
      <c r="K123" s="25"/>
      <c r="L123" s="31"/>
      <c r="M123" s="31" t="s">
        <v>155</v>
      </c>
      <c r="N123" s="25" t="s">
        <v>155</v>
      </c>
    </row>
    <row r="124" spans="2:14" ht="12.75">
      <c r="B124" s="22" t="s">
        <v>328</v>
      </c>
      <c r="C124" s="26" t="s">
        <v>331</v>
      </c>
      <c r="D124" s="15" t="s">
        <v>332</v>
      </c>
      <c r="E124" s="31">
        <v>4</v>
      </c>
      <c r="F124" s="44"/>
      <c r="G124" s="44">
        <v>7.96</v>
      </c>
      <c r="H124" s="33"/>
      <c r="I124" s="15" t="s">
        <v>333</v>
      </c>
      <c r="J124" s="25"/>
      <c r="K124" s="25" t="s">
        <v>80</v>
      </c>
      <c r="L124" s="31" t="s">
        <v>80</v>
      </c>
      <c r="M124" s="31" t="s">
        <v>334</v>
      </c>
      <c r="N124" s="25" t="s">
        <v>334</v>
      </c>
    </row>
    <row r="125" spans="2:14" ht="12.75">
      <c r="B125" s="22" t="s">
        <v>335</v>
      </c>
      <c r="C125" s="26" t="s">
        <v>336</v>
      </c>
      <c r="D125" s="15" t="s">
        <v>337</v>
      </c>
      <c r="E125" s="31">
        <v>2</v>
      </c>
      <c r="F125" s="44">
        <v>7.99</v>
      </c>
      <c r="G125" s="44">
        <v>10.35</v>
      </c>
      <c r="H125" s="33"/>
      <c r="I125" s="15"/>
      <c r="J125" s="25"/>
      <c r="K125" s="25" t="s">
        <v>80</v>
      </c>
      <c r="L125" s="31" t="s">
        <v>80</v>
      </c>
      <c r="M125" s="25" t="s">
        <v>189</v>
      </c>
      <c r="N125" s="25" t="s">
        <v>189</v>
      </c>
    </row>
    <row r="126" spans="2:14" ht="12.75">
      <c r="B126" s="22" t="s">
        <v>335</v>
      </c>
      <c r="C126" s="26" t="s">
        <v>338</v>
      </c>
      <c r="D126" s="15" t="s">
        <v>339</v>
      </c>
      <c r="E126" s="31">
        <v>2</v>
      </c>
      <c r="F126" s="44">
        <v>13.99</v>
      </c>
      <c r="G126" s="44">
        <v>16.15</v>
      </c>
      <c r="H126" s="33"/>
      <c r="I126" s="15"/>
      <c r="J126" s="25"/>
      <c r="K126" s="25"/>
      <c r="L126" s="31"/>
      <c r="M126" s="25" t="s">
        <v>150</v>
      </c>
      <c r="N126" s="25" t="s">
        <v>150</v>
      </c>
    </row>
    <row r="127" spans="2:14" ht="12.75">
      <c r="B127" s="22" t="s">
        <v>340</v>
      </c>
      <c r="C127" s="26" t="s">
        <v>341</v>
      </c>
      <c r="D127" s="15" t="s">
        <v>236</v>
      </c>
      <c r="E127" s="31">
        <v>2</v>
      </c>
      <c r="F127" s="44">
        <v>3.99</v>
      </c>
      <c r="G127" s="44">
        <v>6.74</v>
      </c>
      <c r="H127" s="33"/>
      <c r="I127" s="15"/>
      <c r="J127" s="25"/>
      <c r="K127" s="25" t="s">
        <v>80</v>
      </c>
      <c r="L127" s="31" t="s">
        <v>80</v>
      </c>
      <c r="M127" s="25" t="s">
        <v>189</v>
      </c>
      <c r="N127" s="25" t="s">
        <v>190</v>
      </c>
    </row>
    <row r="128" spans="2:14" ht="12.75">
      <c r="B128" s="22" t="s">
        <v>340</v>
      </c>
      <c r="C128" s="26" t="s">
        <v>342</v>
      </c>
      <c r="D128" s="15" t="s">
        <v>236</v>
      </c>
      <c r="E128" s="31">
        <v>2</v>
      </c>
      <c r="F128" s="44">
        <v>2.99</v>
      </c>
      <c r="G128" s="44">
        <v>3.75</v>
      </c>
      <c r="H128" s="33"/>
      <c r="I128" s="15"/>
      <c r="J128" s="25"/>
      <c r="K128" s="25"/>
      <c r="L128" s="31"/>
      <c r="M128" s="25" t="s">
        <v>150</v>
      </c>
      <c r="N128" s="25" t="s">
        <v>155</v>
      </c>
    </row>
    <row r="129" spans="2:14" ht="12.75">
      <c r="B129" s="22" t="s">
        <v>343</v>
      </c>
      <c r="C129" s="26" t="s">
        <v>344</v>
      </c>
      <c r="D129" s="15" t="s">
        <v>345</v>
      </c>
      <c r="E129" s="31">
        <v>2</v>
      </c>
      <c r="F129" s="44">
        <v>3.99</v>
      </c>
      <c r="G129" s="44">
        <v>5.32</v>
      </c>
      <c r="H129" s="33"/>
      <c r="I129" s="15"/>
      <c r="J129" s="25"/>
      <c r="K129" s="25" t="s">
        <v>80</v>
      </c>
      <c r="L129" s="31" t="s">
        <v>80</v>
      </c>
      <c r="M129" s="31" t="s">
        <v>80</v>
      </c>
      <c r="N129" s="25" t="s">
        <v>80</v>
      </c>
    </row>
    <row r="130" spans="2:14" ht="12.75">
      <c r="B130" s="22" t="s">
        <v>343</v>
      </c>
      <c r="C130" s="26" t="s">
        <v>238</v>
      </c>
      <c r="D130" s="15" t="s">
        <v>346</v>
      </c>
      <c r="E130" s="31"/>
      <c r="F130" s="44">
        <v>1.99</v>
      </c>
      <c r="G130" s="44">
        <v>3.75</v>
      </c>
      <c r="H130" s="33"/>
      <c r="I130" s="15"/>
      <c r="J130" s="25"/>
      <c r="K130" s="25"/>
      <c r="L130" s="31" t="s">
        <v>243</v>
      </c>
      <c r="M130" s="31"/>
      <c r="N130" s="25"/>
    </row>
    <row r="131" spans="2:14" ht="12.75">
      <c r="B131" s="22" t="s">
        <v>347</v>
      </c>
      <c r="C131" s="26" t="s">
        <v>348</v>
      </c>
      <c r="D131" s="15" t="s">
        <v>349</v>
      </c>
      <c r="E131" s="31">
        <v>2</v>
      </c>
      <c r="F131" s="44">
        <v>48.99</v>
      </c>
      <c r="G131" s="44">
        <v>71.81</v>
      </c>
      <c r="H131" s="33"/>
      <c r="I131" s="15"/>
      <c r="J131" s="25"/>
      <c r="K131" s="25" t="s">
        <v>80</v>
      </c>
      <c r="L131" s="31" t="s">
        <v>80</v>
      </c>
      <c r="M131" s="31" t="s">
        <v>80</v>
      </c>
      <c r="N131" s="25" t="s">
        <v>80</v>
      </c>
    </row>
    <row r="132" spans="2:14" ht="12.75">
      <c r="B132" s="22" t="s">
        <v>350</v>
      </c>
      <c r="C132" s="26" t="s">
        <v>351</v>
      </c>
      <c r="D132" s="15" t="s">
        <v>352</v>
      </c>
      <c r="E132" s="31">
        <v>2</v>
      </c>
      <c r="F132" s="44">
        <v>1.99</v>
      </c>
      <c r="G132" s="44">
        <v>3.75</v>
      </c>
      <c r="H132" s="33"/>
      <c r="I132" s="15"/>
      <c r="J132" s="25"/>
      <c r="K132" s="25" t="s">
        <v>80</v>
      </c>
      <c r="L132" s="31" t="s">
        <v>80</v>
      </c>
      <c r="M132" s="31" t="s">
        <v>80</v>
      </c>
      <c r="N132" s="25" t="s">
        <v>80</v>
      </c>
    </row>
    <row r="133" spans="2:14" ht="12.75">
      <c r="B133" s="22" t="s">
        <v>261</v>
      </c>
      <c r="C133" s="26"/>
      <c r="D133" s="15" t="s">
        <v>262</v>
      </c>
      <c r="E133" s="31"/>
      <c r="F133" s="44"/>
      <c r="G133" s="44"/>
      <c r="H133" s="33"/>
      <c r="I133" s="15" t="s">
        <v>263</v>
      </c>
      <c r="J133" s="25"/>
      <c r="K133" s="25"/>
      <c r="L133" s="31"/>
      <c r="M133" s="25"/>
      <c r="N133" s="25"/>
    </row>
    <row r="134" spans="2:14" ht="12.75">
      <c r="B134" s="22" t="s">
        <v>353</v>
      </c>
      <c r="C134" s="26" t="s">
        <v>354</v>
      </c>
      <c r="D134" s="15" t="s">
        <v>355</v>
      </c>
      <c r="E134" s="31"/>
      <c r="F134" s="44">
        <v>45.99</v>
      </c>
      <c r="G134" s="44">
        <v>79.33</v>
      </c>
      <c r="H134" s="33"/>
      <c r="I134" s="15"/>
      <c r="J134" s="25"/>
      <c r="K134" s="31" t="s">
        <v>356</v>
      </c>
      <c r="L134" s="31" t="s">
        <v>356</v>
      </c>
      <c r="M134" s="31" t="s">
        <v>356</v>
      </c>
      <c r="N134" s="31" t="s">
        <v>356</v>
      </c>
    </row>
    <row r="135" spans="2:14" ht="12.75">
      <c r="B135" s="22" t="s">
        <v>353</v>
      </c>
      <c r="C135" s="26" t="s">
        <v>357</v>
      </c>
      <c r="D135" s="15" t="s">
        <v>358</v>
      </c>
      <c r="E135" s="31">
        <v>2</v>
      </c>
      <c r="F135" s="44">
        <v>62.99</v>
      </c>
      <c r="G135" s="44">
        <v>81.88</v>
      </c>
      <c r="H135" s="33"/>
      <c r="I135" s="15"/>
      <c r="J135" s="25"/>
      <c r="K135" s="31" t="s">
        <v>174</v>
      </c>
      <c r="L135" s="31" t="s">
        <v>174</v>
      </c>
      <c r="M135" s="25" t="s">
        <v>174</v>
      </c>
      <c r="N135" s="31" t="s">
        <v>174</v>
      </c>
    </row>
    <row r="136" spans="2:14" ht="12.75">
      <c r="B136" s="22" t="s">
        <v>353</v>
      </c>
      <c r="C136" s="26" t="s">
        <v>359</v>
      </c>
      <c r="D136" s="15" t="s">
        <v>358</v>
      </c>
      <c r="E136" s="31">
        <v>2</v>
      </c>
      <c r="F136" s="44">
        <v>62.99</v>
      </c>
      <c r="G136" s="44">
        <v>81.88</v>
      </c>
      <c r="H136" s="33"/>
      <c r="I136" s="15"/>
      <c r="J136" s="25"/>
      <c r="K136" s="31"/>
      <c r="L136" s="31"/>
      <c r="M136" s="31" t="s">
        <v>150</v>
      </c>
      <c r="N136" s="31" t="s">
        <v>150</v>
      </c>
    </row>
    <row r="137" spans="2:14" ht="12.75">
      <c r="B137" s="22" t="s">
        <v>95</v>
      </c>
      <c r="C137" s="26" t="s">
        <v>360</v>
      </c>
      <c r="D137" s="15" t="s">
        <v>361</v>
      </c>
      <c r="E137" s="31">
        <v>2</v>
      </c>
      <c r="F137" s="44">
        <v>2.99</v>
      </c>
      <c r="G137" s="44">
        <v>4.36</v>
      </c>
      <c r="H137" s="33"/>
      <c r="I137" s="15"/>
      <c r="J137" s="25"/>
      <c r="K137" s="25"/>
      <c r="L137" s="31" t="s">
        <v>163</v>
      </c>
      <c r="M137" s="25" t="s">
        <v>362</v>
      </c>
      <c r="N137" s="25" t="s">
        <v>362</v>
      </c>
    </row>
    <row r="138" spans="2:14" ht="12.75">
      <c r="B138" s="22" t="s">
        <v>363</v>
      </c>
      <c r="C138" s="26" t="s">
        <v>364</v>
      </c>
      <c r="D138" s="15" t="s">
        <v>365</v>
      </c>
      <c r="E138" s="31">
        <v>1</v>
      </c>
      <c r="F138" s="44"/>
      <c r="G138" s="44">
        <v>333.02</v>
      </c>
      <c r="H138" s="33"/>
      <c r="I138" s="15"/>
      <c r="J138" s="25"/>
      <c r="K138" s="25"/>
      <c r="L138" s="31"/>
      <c r="M138" s="31" t="s">
        <v>366</v>
      </c>
      <c r="N138" s="25" t="s">
        <v>366</v>
      </c>
    </row>
    <row r="139" spans="2:14" ht="12.75">
      <c r="B139" s="35"/>
      <c r="C139" s="36"/>
      <c r="D139" s="41"/>
      <c r="E139" s="38"/>
      <c r="F139" s="39"/>
      <c r="G139" s="39"/>
      <c r="H139" s="40"/>
      <c r="I139" s="41"/>
      <c r="J139" s="37"/>
      <c r="K139" s="37"/>
      <c r="L139" s="55"/>
      <c r="M139" s="55"/>
      <c r="N139" s="56"/>
    </row>
    <row r="140" spans="2:14" ht="12.75">
      <c r="B140" s="17"/>
      <c r="C140" s="18"/>
      <c r="D140" s="19"/>
      <c r="E140" s="27"/>
      <c r="F140" s="28"/>
      <c r="G140" s="28"/>
      <c r="H140" s="19"/>
      <c r="I140" s="19"/>
      <c r="J140" s="19"/>
      <c r="K140" s="27"/>
      <c r="L140" s="27"/>
      <c r="M140" s="27"/>
      <c r="N140" s="21"/>
    </row>
    <row r="141" spans="2:14" ht="12.75">
      <c r="B141" s="22"/>
      <c r="C141" s="50" t="s">
        <v>367</v>
      </c>
      <c r="D141" s="15"/>
      <c r="E141" s="31"/>
      <c r="F141" s="44"/>
      <c r="G141" s="44"/>
      <c r="H141" s="15"/>
      <c r="I141" s="15"/>
      <c r="J141" s="15"/>
      <c r="K141" s="31"/>
      <c r="L141" s="31"/>
      <c r="M141" s="31"/>
      <c r="N141" s="25"/>
    </row>
    <row r="142" spans="2:14" ht="12.75">
      <c r="B142" s="22" t="s">
        <v>368</v>
      </c>
      <c r="C142" s="14" t="s">
        <v>369</v>
      </c>
      <c r="D142" s="14" t="s">
        <v>370</v>
      </c>
      <c r="E142" s="32" t="s">
        <v>109</v>
      </c>
      <c r="F142" s="44">
        <v>1.99</v>
      </c>
      <c r="G142" s="44">
        <v>2.84</v>
      </c>
      <c r="H142" s="14"/>
      <c r="I142" s="14"/>
      <c r="J142" s="14"/>
      <c r="K142" s="32" t="s">
        <v>80</v>
      </c>
      <c r="L142" s="32" t="s">
        <v>80</v>
      </c>
      <c r="M142" s="32" t="s">
        <v>80</v>
      </c>
      <c r="N142" s="57" t="s">
        <v>80</v>
      </c>
    </row>
    <row r="143" spans="2:14" ht="12.75">
      <c r="B143" s="22" t="s">
        <v>371</v>
      </c>
      <c r="C143" s="14" t="s">
        <v>372</v>
      </c>
      <c r="D143" s="14" t="s">
        <v>373</v>
      </c>
      <c r="E143" s="32" t="s">
        <v>109</v>
      </c>
      <c r="F143" s="44">
        <v>2.99</v>
      </c>
      <c r="G143" s="44">
        <v>5.28</v>
      </c>
      <c r="H143" s="14"/>
      <c r="I143" s="14"/>
      <c r="J143" s="14"/>
      <c r="K143" s="32" t="s">
        <v>80</v>
      </c>
      <c r="L143" s="32" t="s">
        <v>80</v>
      </c>
      <c r="M143" s="32" t="s">
        <v>80</v>
      </c>
      <c r="N143" s="57" t="s">
        <v>80</v>
      </c>
    </row>
    <row r="144" spans="2:14" ht="12.75">
      <c r="B144" s="22" t="s">
        <v>374</v>
      </c>
      <c r="C144" s="14" t="s">
        <v>375</v>
      </c>
      <c r="D144" s="14" t="s">
        <v>355</v>
      </c>
      <c r="E144" s="32" t="s">
        <v>109</v>
      </c>
      <c r="F144" s="44">
        <v>33.99</v>
      </c>
      <c r="G144" s="44">
        <v>67.31</v>
      </c>
      <c r="H144" s="14"/>
      <c r="I144" s="14" t="s">
        <v>376</v>
      </c>
      <c r="J144" s="14"/>
      <c r="K144" s="31" t="s">
        <v>356</v>
      </c>
      <c r="L144" s="31" t="s">
        <v>356</v>
      </c>
      <c r="M144" s="31" t="s">
        <v>356</v>
      </c>
      <c r="N144" s="31" t="s">
        <v>356</v>
      </c>
    </row>
    <row r="145" spans="2:14" ht="12.75">
      <c r="B145" s="22" t="s">
        <v>374</v>
      </c>
      <c r="C145" s="14" t="s">
        <v>377</v>
      </c>
      <c r="D145" s="14" t="s">
        <v>355</v>
      </c>
      <c r="E145" s="32" t="s">
        <v>109</v>
      </c>
      <c r="F145" s="44">
        <v>34.99</v>
      </c>
      <c r="G145" s="44">
        <v>67.31</v>
      </c>
      <c r="H145" s="14"/>
      <c r="I145" s="14" t="s">
        <v>376</v>
      </c>
      <c r="J145" s="14"/>
      <c r="K145" s="31" t="s">
        <v>174</v>
      </c>
      <c r="L145" s="31" t="s">
        <v>174</v>
      </c>
      <c r="M145" s="31" t="s">
        <v>199</v>
      </c>
      <c r="N145" s="31" t="s">
        <v>199</v>
      </c>
    </row>
    <row r="146" spans="2:14" ht="12.75">
      <c r="B146" s="22" t="s">
        <v>378</v>
      </c>
      <c r="C146" s="14" t="s">
        <v>379</v>
      </c>
      <c r="D146" s="14" t="s">
        <v>380</v>
      </c>
      <c r="E146" s="32" t="s">
        <v>109</v>
      </c>
      <c r="F146" s="44">
        <v>5.99</v>
      </c>
      <c r="G146" s="44">
        <v>8.35</v>
      </c>
      <c r="H146" s="14"/>
      <c r="I146" s="14"/>
      <c r="J146" s="14"/>
      <c r="K146" s="31" t="s">
        <v>356</v>
      </c>
      <c r="L146" s="31" t="s">
        <v>356</v>
      </c>
      <c r="M146" s="31" t="s">
        <v>356</v>
      </c>
      <c r="N146" s="31" t="s">
        <v>356</v>
      </c>
    </row>
    <row r="147" spans="2:14" ht="12.75">
      <c r="B147" s="22" t="s">
        <v>378</v>
      </c>
      <c r="C147" s="14" t="s">
        <v>381</v>
      </c>
      <c r="D147" s="14" t="s">
        <v>380</v>
      </c>
      <c r="E147" s="32" t="s">
        <v>109</v>
      </c>
      <c r="F147" s="44">
        <v>5.99</v>
      </c>
      <c r="G147" s="44">
        <v>9.32</v>
      </c>
      <c r="H147" s="14"/>
      <c r="I147" s="14"/>
      <c r="J147" s="14"/>
      <c r="K147" s="31" t="s">
        <v>174</v>
      </c>
      <c r="L147" s="31" t="s">
        <v>174</v>
      </c>
      <c r="M147" s="31" t="s">
        <v>174</v>
      </c>
      <c r="N147" s="31" t="s">
        <v>174</v>
      </c>
    </row>
    <row r="148" spans="2:14" ht="12.75">
      <c r="B148" s="22" t="s">
        <v>378</v>
      </c>
      <c r="C148" s="14" t="s">
        <v>382</v>
      </c>
      <c r="D148" s="14" t="s">
        <v>380</v>
      </c>
      <c r="E148" s="32" t="s">
        <v>109</v>
      </c>
      <c r="F148" s="44">
        <v>11.99</v>
      </c>
      <c r="G148" s="44">
        <v>15.46</v>
      </c>
      <c r="H148" s="14"/>
      <c r="I148" s="14"/>
      <c r="J148" s="14"/>
      <c r="K148" s="31"/>
      <c r="L148" s="31"/>
      <c r="M148" s="32" t="s">
        <v>150</v>
      </c>
      <c r="N148" s="32" t="s">
        <v>150</v>
      </c>
    </row>
    <row r="149" spans="2:14" ht="12.75">
      <c r="B149" s="22" t="s">
        <v>383</v>
      </c>
      <c r="C149" s="14" t="s">
        <v>384</v>
      </c>
      <c r="D149" s="14" t="s">
        <v>385</v>
      </c>
      <c r="E149" s="32" t="s">
        <v>109</v>
      </c>
      <c r="F149" s="44">
        <v>7.99</v>
      </c>
      <c r="G149" s="44">
        <v>13.48</v>
      </c>
      <c r="H149" s="14"/>
      <c r="I149" s="14"/>
      <c r="J149" s="14"/>
      <c r="K149" s="32" t="s">
        <v>80</v>
      </c>
      <c r="L149" s="32" t="s">
        <v>80</v>
      </c>
      <c r="M149" s="32" t="s">
        <v>80</v>
      </c>
      <c r="N149" s="57" t="s">
        <v>80</v>
      </c>
    </row>
    <row r="150" spans="2:14" ht="12.75">
      <c r="B150" s="22" t="s">
        <v>115</v>
      </c>
      <c r="C150" s="14" t="s">
        <v>116</v>
      </c>
      <c r="D150" s="14" t="s">
        <v>117</v>
      </c>
      <c r="E150" s="32" t="s">
        <v>124</v>
      </c>
      <c r="F150" s="44">
        <v>0.99</v>
      </c>
      <c r="G150" s="44">
        <v>1.9300000000000002</v>
      </c>
      <c r="H150" s="14"/>
      <c r="I150" s="14"/>
      <c r="J150" s="14"/>
      <c r="K150" s="32" t="s">
        <v>80</v>
      </c>
      <c r="L150" s="32" t="s">
        <v>80</v>
      </c>
      <c r="M150" s="32" t="s">
        <v>80</v>
      </c>
      <c r="N150" s="57" t="s">
        <v>80</v>
      </c>
    </row>
    <row r="151" spans="2:14" ht="12.75">
      <c r="B151" s="22" t="s">
        <v>118</v>
      </c>
      <c r="C151" s="14" t="s">
        <v>119</v>
      </c>
      <c r="D151" s="14" t="s">
        <v>120</v>
      </c>
      <c r="E151" s="32" t="s">
        <v>144</v>
      </c>
      <c r="F151" s="44">
        <v>2.99</v>
      </c>
      <c r="G151" s="44">
        <v>3.69</v>
      </c>
      <c r="H151" s="14"/>
      <c r="I151" s="14"/>
      <c r="J151" s="14"/>
      <c r="K151" s="32" t="s">
        <v>80</v>
      </c>
      <c r="L151" s="32" t="s">
        <v>80</v>
      </c>
      <c r="M151" s="32" t="s">
        <v>80</v>
      </c>
      <c r="N151" s="57" t="s">
        <v>80</v>
      </c>
    </row>
    <row r="152" spans="2:14" ht="12.75">
      <c r="B152" s="22" t="s">
        <v>386</v>
      </c>
      <c r="C152" s="14" t="s">
        <v>387</v>
      </c>
      <c r="D152" s="14" t="s">
        <v>388</v>
      </c>
      <c r="E152" s="32" t="s">
        <v>109</v>
      </c>
      <c r="F152" s="44">
        <v>3.99</v>
      </c>
      <c r="G152" s="44">
        <v>11.71</v>
      </c>
      <c r="H152" s="14"/>
      <c r="I152" s="14"/>
      <c r="J152" s="14"/>
      <c r="K152" s="32" t="s">
        <v>80</v>
      </c>
      <c r="L152" s="32" t="s">
        <v>80</v>
      </c>
      <c r="M152" s="32" t="s">
        <v>80</v>
      </c>
      <c r="N152" s="57" t="s">
        <v>80</v>
      </c>
    </row>
    <row r="153" spans="2:14" ht="12.75">
      <c r="B153" s="22" t="s">
        <v>389</v>
      </c>
      <c r="C153" s="14" t="s">
        <v>390</v>
      </c>
      <c r="D153" s="14" t="s">
        <v>391</v>
      </c>
      <c r="E153" s="32" t="s">
        <v>109</v>
      </c>
      <c r="F153" s="44">
        <v>1.99</v>
      </c>
      <c r="G153" s="44">
        <v>2.19</v>
      </c>
      <c r="H153" s="14"/>
      <c r="I153" s="14"/>
      <c r="J153" s="14"/>
      <c r="K153" s="32" t="s">
        <v>80</v>
      </c>
      <c r="L153" s="32" t="s">
        <v>80</v>
      </c>
      <c r="M153" s="32" t="s">
        <v>80</v>
      </c>
      <c r="N153" s="57" t="s">
        <v>80</v>
      </c>
    </row>
    <row r="154" spans="2:14" ht="12.75">
      <c r="B154" s="35"/>
      <c r="C154" s="36"/>
      <c r="D154" s="36"/>
      <c r="E154" s="42"/>
      <c r="F154" s="39"/>
      <c r="G154" s="39"/>
      <c r="H154" s="36"/>
      <c r="I154" s="36"/>
      <c r="J154" s="36"/>
      <c r="K154" s="42"/>
      <c r="L154" s="42"/>
      <c r="M154" s="42"/>
      <c r="N154" s="43"/>
    </row>
    <row r="156" ht="12.75">
      <c r="C156" s="12" t="s">
        <v>392</v>
      </c>
    </row>
    <row r="158" spans="2:3" ht="12.75">
      <c r="B158" s="12" t="s">
        <v>106</v>
      </c>
      <c r="C158" s="12" t="s">
        <v>393</v>
      </c>
    </row>
    <row r="159" spans="2:3" ht="12.75">
      <c r="B159" s="12" t="s">
        <v>109</v>
      </c>
      <c r="C159" s="12" t="s">
        <v>394</v>
      </c>
    </row>
    <row r="160" spans="2:3" ht="12.75">
      <c r="B160" s="12" t="s">
        <v>112</v>
      </c>
      <c r="C160" s="12" t="s">
        <v>395</v>
      </c>
    </row>
    <row r="161" spans="2:3" ht="12.75">
      <c r="B161" s="12" t="s">
        <v>144</v>
      </c>
      <c r="C161" s="12" t="s">
        <v>396</v>
      </c>
    </row>
    <row r="162" spans="2:3" ht="12.75">
      <c r="B162" s="12" t="s">
        <v>115</v>
      </c>
      <c r="C162" s="12" t="s">
        <v>397</v>
      </c>
    </row>
    <row r="163" spans="2:3" ht="12.75">
      <c r="B163" s="12" t="s">
        <v>118</v>
      </c>
      <c r="C163" s="12" t="s">
        <v>398</v>
      </c>
    </row>
    <row r="166" spans="2:14" ht="12.75">
      <c r="B166" s="17"/>
      <c r="C166" s="18"/>
      <c r="D166" s="21" t="s">
        <v>399</v>
      </c>
      <c r="E166" s="27"/>
      <c r="F166" s="28"/>
      <c r="G166" s="28"/>
      <c r="H166" s="29"/>
      <c r="I166" s="19"/>
      <c r="J166" s="21"/>
      <c r="K166" s="27"/>
      <c r="L166" s="27"/>
      <c r="M166" s="27"/>
      <c r="N166" s="27"/>
    </row>
    <row r="167" spans="2:14" ht="12.75">
      <c r="B167" s="17"/>
      <c r="C167" s="18"/>
      <c r="D167" s="21"/>
      <c r="E167" s="27"/>
      <c r="F167" s="28"/>
      <c r="G167" s="28"/>
      <c r="H167" s="29"/>
      <c r="I167" s="19"/>
      <c r="J167" s="21"/>
      <c r="K167" s="27"/>
      <c r="L167" s="27"/>
      <c r="M167" s="27"/>
      <c r="N167" s="27"/>
    </row>
    <row r="168" spans="2:14" ht="12.75">
      <c r="B168" s="22" t="s">
        <v>237</v>
      </c>
      <c r="C168" s="26" t="s">
        <v>240</v>
      </c>
      <c r="D168" s="15" t="s">
        <v>241</v>
      </c>
      <c r="E168" s="31"/>
      <c r="F168" s="44">
        <v>1.99</v>
      </c>
      <c r="G168" s="44">
        <v>3.75</v>
      </c>
      <c r="H168" s="33"/>
      <c r="I168" s="15"/>
      <c r="J168" s="25"/>
      <c r="K168" s="25"/>
      <c r="L168" s="31"/>
      <c r="M168" s="31"/>
      <c r="N168" s="25"/>
    </row>
    <row r="169" spans="2:14" ht="12.75">
      <c r="B169" s="22" t="s">
        <v>237</v>
      </c>
      <c r="C169" s="26" t="s">
        <v>238</v>
      </c>
      <c r="D169" s="15" t="s">
        <v>239</v>
      </c>
      <c r="E169" s="31"/>
      <c r="F169" s="44">
        <v>1.99</v>
      </c>
      <c r="G169" s="44">
        <v>3.75</v>
      </c>
      <c r="H169" s="33"/>
      <c r="I169" s="15"/>
      <c r="J169" s="25"/>
      <c r="K169" s="25"/>
      <c r="L169" s="31"/>
      <c r="M169" s="31"/>
      <c r="N169" s="25"/>
    </row>
    <row r="170" spans="2:14" ht="12.75">
      <c r="B170" s="22" t="s">
        <v>237</v>
      </c>
      <c r="C170" s="26" t="s">
        <v>242</v>
      </c>
      <c r="D170" s="15" t="s">
        <v>239</v>
      </c>
      <c r="E170" s="31"/>
      <c r="F170" s="44">
        <v>1.99</v>
      </c>
      <c r="G170" s="44">
        <v>3.75</v>
      </c>
      <c r="H170" s="33"/>
      <c r="I170" s="15"/>
      <c r="J170" s="25"/>
      <c r="K170" s="25"/>
      <c r="L170" s="31"/>
      <c r="M170" s="31"/>
      <c r="N170" s="25"/>
    </row>
    <row r="171" spans="2:14" ht="12.75">
      <c r="B171" s="22"/>
      <c r="C171" s="26" t="s">
        <v>400</v>
      </c>
      <c r="D171" s="15" t="s">
        <v>401</v>
      </c>
      <c r="E171" s="31"/>
      <c r="F171" s="44">
        <v>1.99</v>
      </c>
      <c r="G171" s="44">
        <v>4.5600000000000005</v>
      </c>
      <c r="H171" s="33"/>
      <c r="I171" s="15"/>
      <c r="J171" s="25"/>
      <c r="K171" s="25"/>
      <c r="L171" s="31"/>
      <c r="M171" s="31"/>
      <c r="N171" s="25"/>
    </row>
    <row r="172" spans="2:14" ht="12.75">
      <c r="B172" s="22"/>
      <c r="C172" s="26" t="s">
        <v>402</v>
      </c>
      <c r="D172" s="15" t="s">
        <v>403</v>
      </c>
      <c r="E172" s="31"/>
      <c r="F172" s="44">
        <v>2.99</v>
      </c>
      <c r="G172" s="44">
        <v>6.56</v>
      </c>
      <c r="H172" s="33"/>
      <c r="I172" s="15"/>
      <c r="J172" s="25"/>
      <c r="K172" s="25"/>
      <c r="L172" s="31"/>
      <c r="M172" s="31"/>
      <c r="N172" s="25"/>
    </row>
    <row r="173" spans="2:14" ht="12.75">
      <c r="B173" s="22"/>
      <c r="C173" s="26" t="s">
        <v>404</v>
      </c>
      <c r="D173" s="15" t="s">
        <v>405</v>
      </c>
      <c r="E173" s="31"/>
      <c r="F173" s="44">
        <v>9.99</v>
      </c>
      <c r="G173" s="44">
        <v>17.19</v>
      </c>
      <c r="H173" s="33"/>
      <c r="I173" s="15"/>
      <c r="J173" s="25"/>
      <c r="K173" s="25"/>
      <c r="L173" s="31"/>
      <c r="M173" s="31"/>
      <c r="N173" s="25"/>
    </row>
    <row r="174" spans="2:14" ht="12.75">
      <c r="B174" s="22"/>
      <c r="C174" s="26" t="s">
        <v>406</v>
      </c>
      <c r="D174" s="15" t="s">
        <v>407</v>
      </c>
      <c r="E174" s="31"/>
      <c r="F174" s="44">
        <v>2.99</v>
      </c>
      <c r="G174" s="44">
        <v>6.56</v>
      </c>
      <c r="H174" s="33"/>
      <c r="I174" s="15"/>
      <c r="J174" s="25"/>
      <c r="K174" s="25"/>
      <c r="L174" s="31"/>
      <c r="M174" s="31"/>
      <c r="N174" s="25"/>
    </row>
    <row r="175" spans="2:14" ht="12.75">
      <c r="B175" s="22" t="s">
        <v>261</v>
      </c>
      <c r="C175" s="26" t="s">
        <v>408</v>
      </c>
      <c r="D175" s="15" t="s">
        <v>409</v>
      </c>
      <c r="E175" s="31"/>
      <c r="F175" s="44">
        <v>2.99</v>
      </c>
      <c r="G175" s="44">
        <v>3.75</v>
      </c>
      <c r="H175" s="33"/>
      <c r="I175" s="15"/>
      <c r="J175" s="25"/>
      <c r="K175" s="25"/>
      <c r="L175" s="31"/>
      <c r="M175" s="31"/>
      <c r="N175" s="25"/>
    </row>
    <row r="176" spans="2:14" ht="12.75">
      <c r="B176" s="22"/>
      <c r="C176" s="26" t="s">
        <v>410</v>
      </c>
      <c r="D176" s="15" t="s">
        <v>411</v>
      </c>
      <c r="E176" s="31"/>
      <c r="F176" s="44">
        <v>2.99</v>
      </c>
      <c r="G176" s="44">
        <v>6.56</v>
      </c>
      <c r="H176" s="33"/>
      <c r="I176" s="15"/>
      <c r="J176" s="25"/>
      <c r="K176" s="25"/>
      <c r="L176" s="31"/>
      <c r="M176" s="31"/>
      <c r="N176" s="25"/>
    </row>
    <row r="177" spans="2:14" ht="12.75">
      <c r="B177" s="22"/>
      <c r="C177" s="26" t="s">
        <v>412</v>
      </c>
      <c r="D177" s="15" t="s">
        <v>413</v>
      </c>
      <c r="E177" s="31"/>
      <c r="F177" s="44">
        <v>16.99</v>
      </c>
      <c r="G177" s="44">
        <v>26.55</v>
      </c>
      <c r="H177" s="33"/>
      <c r="I177" s="15"/>
      <c r="J177" s="25"/>
      <c r="K177" s="25"/>
      <c r="L177" s="31"/>
      <c r="M177" s="31"/>
      <c r="N177" s="25"/>
    </row>
    <row r="178" spans="2:14" ht="12.75">
      <c r="B178" s="22"/>
      <c r="C178" s="26" t="s">
        <v>414</v>
      </c>
      <c r="D178" s="15" t="s">
        <v>415</v>
      </c>
      <c r="E178" s="31"/>
      <c r="F178" s="44">
        <v>2.99</v>
      </c>
      <c r="G178" s="44">
        <v>6.56</v>
      </c>
      <c r="H178" s="33"/>
      <c r="I178" s="15" t="s">
        <v>416</v>
      </c>
      <c r="J178" s="25"/>
      <c r="K178" s="25"/>
      <c r="L178" s="31"/>
      <c r="M178" s="31"/>
      <c r="N178" s="25"/>
    </row>
    <row r="179" spans="2:14" ht="12.75">
      <c r="B179" s="22" t="s">
        <v>261</v>
      </c>
      <c r="C179" s="26" t="s">
        <v>417</v>
      </c>
      <c r="D179" s="15" t="s">
        <v>418</v>
      </c>
      <c r="E179" s="31"/>
      <c r="F179" s="44">
        <v>1.99</v>
      </c>
      <c r="G179" s="44">
        <v>3.42</v>
      </c>
      <c r="H179" s="33"/>
      <c r="I179" s="15" t="s">
        <v>419</v>
      </c>
      <c r="J179" s="25"/>
      <c r="K179" s="25"/>
      <c r="L179" s="31"/>
      <c r="M179" s="31"/>
      <c r="N179" s="25"/>
    </row>
    <row r="180" spans="2:14" ht="12.75">
      <c r="B180" s="22"/>
      <c r="C180" s="26" t="s">
        <v>420</v>
      </c>
      <c r="D180" s="15" t="s">
        <v>421</v>
      </c>
      <c r="E180" s="31"/>
      <c r="F180" s="44">
        <v>2.99</v>
      </c>
      <c r="G180" s="44"/>
      <c r="H180" s="33"/>
      <c r="I180" s="15"/>
      <c r="J180" s="25"/>
      <c r="K180" s="25"/>
      <c r="L180" s="31"/>
      <c r="M180" s="31"/>
      <c r="N180" s="25"/>
    </row>
    <row r="181" spans="2:14" ht="12.75">
      <c r="B181" s="22"/>
      <c r="C181" s="26" t="s">
        <v>422</v>
      </c>
      <c r="D181" s="15" t="s">
        <v>423</v>
      </c>
      <c r="E181" s="31"/>
      <c r="F181" s="44">
        <v>2.99</v>
      </c>
      <c r="G181" s="44"/>
      <c r="H181" s="33"/>
      <c r="I181" s="15"/>
      <c r="J181" s="25"/>
      <c r="K181" s="25"/>
      <c r="L181" s="31"/>
      <c r="M181" s="31"/>
      <c r="N181" s="25"/>
    </row>
    <row r="182" spans="2:14" ht="12.75">
      <c r="B182" s="22"/>
      <c r="C182" s="26" t="s">
        <v>424</v>
      </c>
      <c r="D182" s="15" t="s">
        <v>425</v>
      </c>
      <c r="E182" s="31"/>
      <c r="F182" s="44">
        <v>2.99</v>
      </c>
      <c r="G182" s="44"/>
      <c r="H182" s="33"/>
      <c r="I182" s="15"/>
      <c r="J182" s="25"/>
      <c r="K182" s="25"/>
      <c r="L182" s="31"/>
      <c r="M182" s="31"/>
      <c r="N182" s="25"/>
    </row>
    <row r="183" spans="2:14" ht="12.75">
      <c r="B183" s="22" t="s">
        <v>261</v>
      </c>
      <c r="C183" s="26" t="s">
        <v>426</v>
      </c>
      <c r="D183" s="15" t="s">
        <v>427</v>
      </c>
      <c r="E183" s="31"/>
      <c r="F183" s="44">
        <v>3.99</v>
      </c>
      <c r="G183" s="44">
        <v>4.17</v>
      </c>
      <c r="H183" s="33"/>
      <c r="I183" s="15"/>
      <c r="J183" s="25"/>
      <c r="K183" s="25"/>
      <c r="L183" s="31"/>
      <c r="M183" s="31"/>
      <c r="N183" s="25"/>
    </row>
    <row r="184" spans="2:14" ht="12.75">
      <c r="B184" s="22" t="s">
        <v>261</v>
      </c>
      <c r="C184" s="26" t="s">
        <v>428</v>
      </c>
      <c r="D184" s="15" t="s">
        <v>429</v>
      </c>
      <c r="E184" s="31"/>
      <c r="F184" s="44">
        <v>1.99</v>
      </c>
      <c r="G184" s="44">
        <v>3.75</v>
      </c>
      <c r="H184" s="33"/>
      <c r="I184" s="15"/>
      <c r="J184" s="25"/>
      <c r="K184" s="25"/>
      <c r="L184" s="31"/>
      <c r="M184" s="31"/>
      <c r="N184" s="25"/>
    </row>
    <row r="185" spans="2:14" ht="12.75">
      <c r="B185" s="22" t="s">
        <v>261</v>
      </c>
      <c r="C185" s="26" t="s">
        <v>430</v>
      </c>
      <c r="D185" s="15" t="s">
        <v>431</v>
      </c>
      <c r="E185" s="31"/>
      <c r="F185" s="44">
        <v>2.99</v>
      </c>
      <c r="G185" s="44">
        <v>4.5600000000000005</v>
      </c>
      <c r="H185" s="33"/>
      <c r="I185" s="15"/>
      <c r="J185" s="25"/>
      <c r="K185" s="25"/>
      <c r="L185" s="31"/>
      <c r="M185" s="31"/>
      <c r="N185" s="25"/>
    </row>
    <row r="186" spans="2:14" ht="12.75">
      <c r="B186" s="22"/>
      <c r="C186" s="26" t="s">
        <v>432</v>
      </c>
      <c r="D186" s="15" t="s">
        <v>431</v>
      </c>
      <c r="E186" s="31"/>
      <c r="F186" s="44">
        <v>7.99</v>
      </c>
      <c r="G186" s="44">
        <v>8.83</v>
      </c>
      <c r="H186" s="33"/>
      <c r="I186" s="15"/>
      <c r="J186" s="25"/>
      <c r="K186" s="25"/>
      <c r="L186" s="31"/>
      <c r="M186" s="31"/>
      <c r="N186" s="25"/>
    </row>
    <row r="187" spans="2:14" ht="12.75">
      <c r="B187" s="22"/>
      <c r="C187" s="26" t="s">
        <v>433</v>
      </c>
      <c r="D187" s="15" t="s">
        <v>434</v>
      </c>
      <c r="E187" s="31"/>
      <c r="F187" s="44">
        <v>3.99</v>
      </c>
      <c r="G187" s="44">
        <v>29.69</v>
      </c>
      <c r="H187" s="33"/>
      <c r="I187" s="15"/>
      <c r="J187" s="25"/>
      <c r="K187" s="25"/>
      <c r="L187" s="31"/>
      <c r="M187" s="31"/>
      <c r="N187" s="25"/>
    </row>
    <row r="188" spans="2:14" ht="12.75">
      <c r="B188" s="22"/>
      <c r="C188" s="26" t="s">
        <v>435</v>
      </c>
      <c r="D188" s="15" t="s">
        <v>434</v>
      </c>
      <c r="E188" s="31"/>
      <c r="F188" s="44">
        <v>7.99</v>
      </c>
      <c r="G188" s="44">
        <v>8.83</v>
      </c>
      <c r="H188" s="33"/>
      <c r="I188" s="15"/>
      <c r="J188" s="25"/>
      <c r="K188" s="25"/>
      <c r="L188" s="31"/>
      <c r="M188" s="31"/>
      <c r="N188" s="25"/>
    </row>
    <row r="189" spans="2:14" ht="12.75">
      <c r="B189" s="22" t="s">
        <v>261</v>
      </c>
      <c r="C189" s="26" t="s">
        <v>436</v>
      </c>
      <c r="D189" s="15" t="s">
        <v>437</v>
      </c>
      <c r="E189" s="31"/>
      <c r="F189" s="44">
        <v>2.99</v>
      </c>
      <c r="G189" s="44">
        <v>4.5600000000000005</v>
      </c>
      <c r="H189" s="33"/>
      <c r="I189" s="15"/>
      <c r="J189" s="25"/>
      <c r="K189" s="25"/>
      <c r="L189" s="31"/>
      <c r="M189" s="31"/>
      <c r="N189" s="25"/>
    </row>
    <row r="190" spans="2:14" ht="12.75">
      <c r="B190" s="22" t="s">
        <v>261</v>
      </c>
      <c r="C190" s="26" t="s">
        <v>438</v>
      </c>
      <c r="D190" s="15" t="s">
        <v>439</v>
      </c>
      <c r="E190" s="31"/>
      <c r="F190" s="44">
        <v>2.99</v>
      </c>
      <c r="G190" s="44">
        <v>6.56</v>
      </c>
      <c r="H190" s="33"/>
      <c r="I190" s="15"/>
      <c r="J190" s="25"/>
      <c r="K190" s="25"/>
      <c r="L190" s="31"/>
      <c r="M190" s="31"/>
      <c r="N190" s="25"/>
    </row>
    <row r="191" spans="2:14" ht="12.75">
      <c r="B191" s="22" t="s">
        <v>261</v>
      </c>
      <c r="C191" s="26" t="s">
        <v>440</v>
      </c>
      <c r="D191" s="15" t="s">
        <v>441</v>
      </c>
      <c r="E191" s="31"/>
      <c r="F191" s="44">
        <v>2.99</v>
      </c>
      <c r="G191" s="44">
        <v>4.5600000000000005</v>
      </c>
      <c r="H191" s="33"/>
      <c r="I191" s="15"/>
      <c r="J191" s="25"/>
      <c r="K191" s="25"/>
      <c r="L191" s="31"/>
      <c r="M191" s="31"/>
      <c r="N191" s="25"/>
    </row>
    <row r="192" spans="2:14" ht="12.75">
      <c r="B192" s="22" t="s">
        <v>261</v>
      </c>
      <c r="C192" s="26" t="s">
        <v>442</v>
      </c>
      <c r="D192" s="15" t="s">
        <v>443</v>
      </c>
      <c r="E192" s="31"/>
      <c r="F192" s="44">
        <v>2.99</v>
      </c>
      <c r="G192" s="44">
        <v>4.5600000000000005</v>
      </c>
      <c r="H192" s="33"/>
      <c r="I192" s="15"/>
      <c r="J192" s="25"/>
      <c r="K192" s="25"/>
      <c r="L192" s="31"/>
      <c r="M192" s="31"/>
      <c r="N192" s="25"/>
    </row>
    <row r="193" spans="2:14" ht="12.75">
      <c r="B193" s="22" t="s">
        <v>261</v>
      </c>
      <c r="C193" s="26" t="s">
        <v>444</v>
      </c>
      <c r="D193" s="15" t="s">
        <v>445</v>
      </c>
      <c r="E193" s="31"/>
      <c r="F193" s="44">
        <v>3.99</v>
      </c>
      <c r="G193" s="44">
        <v>5.32</v>
      </c>
      <c r="H193" s="33"/>
      <c r="I193" s="15"/>
      <c r="J193" s="25"/>
      <c r="K193" s="25"/>
      <c r="L193" s="31"/>
      <c r="M193" s="31"/>
      <c r="N193" s="25"/>
    </row>
    <row r="194" spans="2:14" ht="12.75">
      <c r="B194" s="22"/>
      <c r="C194" s="26" t="s">
        <v>446</v>
      </c>
      <c r="D194" s="15" t="s">
        <v>447</v>
      </c>
      <c r="E194" s="31"/>
      <c r="F194" s="44">
        <v>3.99</v>
      </c>
      <c r="G194" s="44">
        <v>4.69</v>
      </c>
      <c r="H194" s="33"/>
      <c r="I194" s="15"/>
      <c r="J194" s="25"/>
      <c r="K194" s="25"/>
      <c r="L194" s="31"/>
      <c r="M194" s="31"/>
      <c r="N194" s="25"/>
    </row>
    <row r="195" spans="2:14" ht="12.75">
      <c r="B195" s="22"/>
      <c r="C195" s="26" t="s">
        <v>448</v>
      </c>
      <c r="D195" s="15" t="s">
        <v>449</v>
      </c>
      <c r="E195" s="31"/>
      <c r="F195" s="44">
        <v>3.99</v>
      </c>
      <c r="G195" s="44">
        <v>4.5600000000000005</v>
      </c>
      <c r="H195" s="33"/>
      <c r="I195" s="15"/>
      <c r="J195" s="25"/>
      <c r="K195" s="25"/>
      <c r="L195" s="31"/>
      <c r="M195" s="31"/>
      <c r="N195" s="25"/>
    </row>
    <row r="196" spans="2:14" ht="12.75">
      <c r="B196" s="22"/>
      <c r="C196" s="26" t="s">
        <v>450</v>
      </c>
      <c r="D196" s="15" t="s">
        <v>451</v>
      </c>
      <c r="E196" s="31"/>
      <c r="F196" s="44"/>
      <c r="G196" s="44">
        <v>4.5600000000000005</v>
      </c>
      <c r="H196" s="33"/>
      <c r="I196" s="15"/>
      <c r="J196" s="25"/>
      <c r="K196" s="25"/>
      <c r="L196" s="31"/>
      <c r="M196" s="31"/>
      <c r="N196" s="25"/>
    </row>
    <row r="197" spans="2:14" ht="12.75">
      <c r="B197" s="22" t="s">
        <v>261</v>
      </c>
      <c r="C197" s="26" t="s">
        <v>452</v>
      </c>
      <c r="D197" s="15" t="s">
        <v>453</v>
      </c>
      <c r="E197" s="31"/>
      <c r="F197" s="44">
        <v>7.99</v>
      </c>
      <c r="G197" s="44">
        <v>8.83</v>
      </c>
      <c r="H197" s="33"/>
      <c r="I197" s="15"/>
      <c r="J197" s="25"/>
      <c r="K197" s="25"/>
      <c r="L197" s="31"/>
      <c r="M197" s="31"/>
      <c r="N197" s="25"/>
    </row>
    <row r="198" spans="2:14" ht="12.75">
      <c r="B198" s="22"/>
      <c r="C198" s="26" t="s">
        <v>454</v>
      </c>
      <c r="D198" s="15" t="s">
        <v>455</v>
      </c>
      <c r="E198" s="31"/>
      <c r="F198" s="44">
        <v>7.99</v>
      </c>
      <c r="G198" s="44">
        <v>8.83</v>
      </c>
      <c r="H198" s="33"/>
      <c r="I198" s="15" t="s">
        <v>456</v>
      </c>
      <c r="J198" s="25"/>
      <c r="K198" s="25"/>
      <c r="L198" s="31"/>
      <c r="M198" s="31"/>
      <c r="N198" s="25"/>
    </row>
    <row r="199" spans="2:14" ht="12.75">
      <c r="B199" s="22" t="s">
        <v>261</v>
      </c>
      <c r="C199" s="26" t="s">
        <v>457</v>
      </c>
      <c r="D199" s="15" t="s">
        <v>458</v>
      </c>
      <c r="E199" s="31"/>
      <c r="F199" s="44">
        <v>2.99</v>
      </c>
      <c r="G199" s="44">
        <v>4.5600000000000005</v>
      </c>
      <c r="H199" s="33"/>
      <c r="I199" s="15"/>
      <c r="J199" s="25"/>
      <c r="K199" s="25"/>
      <c r="L199" s="31"/>
      <c r="M199" s="31"/>
      <c r="N199" s="25"/>
    </row>
    <row r="200" spans="2:14" ht="12.75">
      <c r="B200" s="22" t="s">
        <v>261</v>
      </c>
      <c r="C200" s="26" t="s">
        <v>459</v>
      </c>
      <c r="D200" s="15" t="s">
        <v>460</v>
      </c>
      <c r="E200" s="31"/>
      <c r="F200" s="44">
        <v>2.99</v>
      </c>
      <c r="G200" s="44">
        <v>4.5600000000000005</v>
      </c>
      <c r="H200" s="33"/>
      <c r="I200" s="15"/>
      <c r="J200" s="25"/>
      <c r="K200" s="25"/>
      <c r="L200" s="31"/>
      <c r="M200" s="31"/>
      <c r="N200" s="25"/>
    </row>
    <row r="201" spans="2:14" ht="12.75">
      <c r="B201" s="22"/>
      <c r="C201" s="26" t="s">
        <v>461</v>
      </c>
      <c r="D201" s="15" t="s">
        <v>462</v>
      </c>
      <c r="E201" s="31"/>
      <c r="F201" s="44">
        <v>2.99</v>
      </c>
      <c r="G201" s="44">
        <v>4.5600000000000005</v>
      </c>
      <c r="H201" s="33"/>
      <c r="I201" s="15"/>
      <c r="J201" s="25"/>
      <c r="K201" s="25"/>
      <c r="L201" s="31"/>
      <c r="M201" s="31"/>
      <c r="N201" s="25"/>
    </row>
    <row r="202" spans="2:14" ht="12.75">
      <c r="B202" s="22"/>
      <c r="C202" s="26" t="s">
        <v>463</v>
      </c>
      <c r="D202" s="15" t="s">
        <v>464</v>
      </c>
      <c r="E202" s="31"/>
      <c r="F202" s="44">
        <v>2.99</v>
      </c>
      <c r="G202" s="44">
        <v>4.5600000000000005</v>
      </c>
      <c r="H202" s="33"/>
      <c r="I202" s="15"/>
      <c r="J202" s="25"/>
      <c r="K202" s="25"/>
      <c r="L202" s="31"/>
      <c r="M202" s="31"/>
      <c r="N202" s="25"/>
    </row>
    <row r="203" spans="2:14" ht="12.75">
      <c r="B203" s="22" t="s">
        <v>261</v>
      </c>
      <c r="C203" s="26" t="s">
        <v>465</v>
      </c>
      <c r="D203" s="15" t="s">
        <v>466</v>
      </c>
      <c r="E203" s="31"/>
      <c r="F203" s="44">
        <v>7.99</v>
      </c>
      <c r="G203" s="44">
        <v>8.83</v>
      </c>
      <c r="H203" s="33"/>
      <c r="I203" s="15"/>
      <c r="J203" s="25"/>
      <c r="K203" s="25"/>
      <c r="L203" s="31"/>
      <c r="M203" s="31"/>
      <c r="N203" s="25"/>
    </row>
    <row r="204" spans="2:14" ht="12.75">
      <c r="B204" s="22"/>
      <c r="C204" s="26" t="s">
        <v>467</v>
      </c>
      <c r="D204" s="15" t="s">
        <v>468</v>
      </c>
      <c r="E204" s="31"/>
      <c r="F204" s="44"/>
      <c r="G204" s="44">
        <v>29.69</v>
      </c>
      <c r="H204" s="33"/>
      <c r="I204" s="15"/>
      <c r="J204" s="25"/>
      <c r="K204" s="25"/>
      <c r="L204" s="31"/>
      <c r="M204" s="31"/>
      <c r="N204" s="25"/>
    </row>
    <row r="205" spans="2:14" ht="12.75">
      <c r="B205" s="22" t="s">
        <v>261</v>
      </c>
      <c r="C205" s="26" t="s">
        <v>469</v>
      </c>
      <c r="D205" s="15" t="s">
        <v>470</v>
      </c>
      <c r="E205" s="31"/>
      <c r="F205" s="44">
        <v>2.99</v>
      </c>
      <c r="G205" s="44">
        <v>4.5600000000000005</v>
      </c>
      <c r="H205" s="33"/>
      <c r="I205" s="15"/>
      <c r="J205" s="25"/>
      <c r="K205" s="25"/>
      <c r="L205" s="31"/>
      <c r="M205" s="31"/>
      <c r="N205" s="25"/>
    </row>
    <row r="206" spans="2:14" ht="12.75">
      <c r="B206" s="22" t="s">
        <v>261</v>
      </c>
      <c r="C206" s="26" t="s">
        <v>471</v>
      </c>
      <c r="D206" s="15" t="s">
        <v>472</v>
      </c>
      <c r="E206" s="31"/>
      <c r="F206" s="44">
        <v>2.99</v>
      </c>
      <c r="G206" s="44">
        <v>4.5600000000000005</v>
      </c>
      <c r="H206" s="33"/>
      <c r="I206" s="15"/>
      <c r="J206" s="25"/>
      <c r="K206" s="25"/>
      <c r="L206" s="31"/>
      <c r="M206" s="31"/>
      <c r="N206" s="25"/>
    </row>
    <row r="207" spans="2:14" ht="12.75">
      <c r="B207" s="22"/>
      <c r="C207" s="26" t="s">
        <v>473</v>
      </c>
      <c r="D207" s="15" t="s">
        <v>474</v>
      </c>
      <c r="E207" s="31"/>
      <c r="F207" s="44">
        <v>3.99</v>
      </c>
      <c r="G207" s="44">
        <v>4.15</v>
      </c>
      <c r="H207" s="33"/>
      <c r="I207" s="15"/>
      <c r="J207" s="25"/>
      <c r="K207" s="25"/>
      <c r="L207" s="31"/>
      <c r="M207" s="31"/>
      <c r="N207" s="25"/>
    </row>
    <row r="208" spans="2:14" ht="12.75">
      <c r="B208" s="22" t="s">
        <v>261</v>
      </c>
      <c r="C208" s="26" t="s">
        <v>475</v>
      </c>
      <c r="D208" s="15" t="s">
        <v>476</v>
      </c>
      <c r="E208" s="31"/>
      <c r="F208" s="44">
        <v>2.99</v>
      </c>
      <c r="G208" s="44">
        <v>4.5600000000000005</v>
      </c>
      <c r="H208" s="33"/>
      <c r="I208" s="15"/>
      <c r="J208" s="25"/>
      <c r="K208" s="25"/>
      <c r="L208" s="31"/>
      <c r="M208" s="31"/>
      <c r="N208" s="25"/>
    </row>
    <row r="209" spans="2:14" ht="12.75">
      <c r="B209" s="22" t="s">
        <v>261</v>
      </c>
      <c r="C209" s="26" t="s">
        <v>477</v>
      </c>
      <c r="D209" s="15" t="s">
        <v>478</v>
      </c>
      <c r="E209" s="31"/>
      <c r="F209" s="44">
        <v>7.99</v>
      </c>
      <c r="G209" s="44">
        <v>8.83</v>
      </c>
      <c r="H209" s="33"/>
      <c r="I209" s="15"/>
      <c r="J209" s="25"/>
      <c r="K209" s="25"/>
      <c r="L209" s="31"/>
      <c r="M209" s="31"/>
      <c r="N209" s="25"/>
    </row>
    <row r="210" spans="2:14" ht="12.75">
      <c r="B210" s="22"/>
      <c r="C210" s="26" t="s">
        <v>479</v>
      </c>
      <c r="D210" s="15" t="s">
        <v>480</v>
      </c>
      <c r="E210" s="31"/>
      <c r="F210" s="44">
        <v>7.99</v>
      </c>
      <c r="G210" s="44">
        <v>8.03</v>
      </c>
      <c r="H210" s="33"/>
      <c r="I210" s="15"/>
      <c r="J210" s="25"/>
      <c r="K210" s="25"/>
      <c r="L210" s="31"/>
      <c r="M210" s="31"/>
      <c r="N210" s="25"/>
    </row>
    <row r="211" spans="2:14" ht="12.75">
      <c r="B211" s="22" t="s">
        <v>261</v>
      </c>
      <c r="C211" s="26" t="s">
        <v>481</v>
      </c>
      <c r="D211" s="15" t="s">
        <v>482</v>
      </c>
      <c r="E211" s="31"/>
      <c r="F211" s="44">
        <v>2.99</v>
      </c>
      <c r="G211" s="44">
        <v>4.5600000000000005</v>
      </c>
      <c r="H211" s="33"/>
      <c r="I211" s="15"/>
      <c r="J211" s="25"/>
      <c r="K211" s="25"/>
      <c r="L211" s="31"/>
      <c r="M211" s="31"/>
      <c r="N211" s="25"/>
    </row>
    <row r="212" spans="2:14" ht="12.75">
      <c r="B212" s="22" t="s">
        <v>261</v>
      </c>
      <c r="C212" s="26" t="s">
        <v>483</v>
      </c>
      <c r="D212" s="15" t="s">
        <v>484</v>
      </c>
      <c r="E212" s="31"/>
      <c r="F212" s="44">
        <v>4.99</v>
      </c>
      <c r="G212" s="44">
        <v>4.69</v>
      </c>
      <c r="H212" s="33"/>
      <c r="I212" s="15"/>
      <c r="J212" s="25"/>
      <c r="K212" s="25"/>
      <c r="L212" s="31"/>
      <c r="M212" s="31"/>
      <c r="N212" s="25"/>
    </row>
    <row r="213" spans="2:14" ht="12.75">
      <c r="B213" s="22" t="s">
        <v>261</v>
      </c>
      <c r="C213" s="26" t="s">
        <v>485</v>
      </c>
      <c r="D213" s="15" t="s">
        <v>486</v>
      </c>
      <c r="E213" s="31"/>
      <c r="F213" s="44">
        <v>2.99</v>
      </c>
      <c r="G213" s="44">
        <v>4.5600000000000005</v>
      </c>
      <c r="H213" s="33"/>
      <c r="I213" s="15"/>
      <c r="J213" s="25"/>
      <c r="K213" s="25"/>
      <c r="L213" s="31"/>
      <c r="M213" s="31"/>
      <c r="N213" s="25"/>
    </row>
    <row r="214" spans="2:14" ht="12.75">
      <c r="B214" s="22" t="s">
        <v>261</v>
      </c>
      <c r="C214" s="26" t="s">
        <v>487</v>
      </c>
      <c r="D214" s="15" t="s">
        <v>488</v>
      </c>
      <c r="E214" s="31"/>
      <c r="F214" s="44">
        <v>2.99</v>
      </c>
      <c r="G214" s="44">
        <v>4.5600000000000005</v>
      </c>
      <c r="H214" s="33"/>
      <c r="I214" s="15"/>
      <c r="J214" s="25"/>
      <c r="K214" s="25"/>
      <c r="L214" s="31"/>
      <c r="M214" s="31"/>
      <c r="N214" s="25"/>
    </row>
    <row r="215" spans="2:14" ht="12.75">
      <c r="B215" s="22"/>
      <c r="C215" s="26" t="s">
        <v>489</v>
      </c>
      <c r="D215" s="15" t="s">
        <v>490</v>
      </c>
      <c r="E215" s="31"/>
      <c r="F215" s="44">
        <v>4.99</v>
      </c>
      <c r="G215" s="44">
        <v>6.45</v>
      </c>
      <c r="H215" s="33"/>
      <c r="I215" s="15"/>
      <c r="J215" s="25"/>
      <c r="K215" s="25"/>
      <c r="L215" s="31"/>
      <c r="M215" s="31"/>
      <c r="N215" s="25"/>
    </row>
    <row r="216" spans="2:14" ht="12.75">
      <c r="B216" s="22" t="s">
        <v>261</v>
      </c>
      <c r="C216" s="26" t="s">
        <v>491</v>
      </c>
      <c r="D216" s="15" t="s">
        <v>492</v>
      </c>
      <c r="E216" s="31"/>
      <c r="F216" s="44">
        <v>4.99</v>
      </c>
      <c r="G216" s="44">
        <v>8.83</v>
      </c>
      <c r="H216" s="33"/>
      <c r="I216" s="15"/>
      <c r="J216" s="25"/>
      <c r="K216" s="25"/>
      <c r="L216" s="31"/>
      <c r="M216" s="31"/>
      <c r="N216" s="25"/>
    </row>
    <row r="217" spans="2:14" ht="12.75">
      <c r="B217" s="22" t="s">
        <v>261</v>
      </c>
      <c r="C217" s="26" t="s">
        <v>493</v>
      </c>
      <c r="D217" s="15" t="s">
        <v>494</v>
      </c>
      <c r="E217" s="31"/>
      <c r="F217" s="44">
        <v>2.99</v>
      </c>
      <c r="G217" s="44">
        <v>4.5600000000000005</v>
      </c>
      <c r="H217" s="33"/>
      <c r="I217" s="15"/>
      <c r="J217" s="25"/>
      <c r="K217" s="25"/>
      <c r="L217" s="31"/>
      <c r="M217" s="31"/>
      <c r="N217" s="25"/>
    </row>
    <row r="218" spans="2:14" ht="12.75">
      <c r="B218" s="22"/>
      <c r="C218" s="26" t="s">
        <v>495</v>
      </c>
      <c r="D218" s="15" t="s">
        <v>496</v>
      </c>
      <c r="E218" s="31"/>
      <c r="F218" s="44">
        <v>3.99</v>
      </c>
      <c r="G218" s="44">
        <v>4.69</v>
      </c>
      <c r="H218" s="33"/>
      <c r="I218" s="15"/>
      <c r="J218" s="25"/>
      <c r="K218" s="25"/>
      <c r="L218" s="31"/>
      <c r="M218" s="31"/>
      <c r="N218" s="25"/>
    </row>
    <row r="219" spans="2:14" ht="12.75">
      <c r="B219" s="22"/>
      <c r="C219" s="26" t="s">
        <v>497</v>
      </c>
      <c r="D219" s="15" t="s">
        <v>498</v>
      </c>
      <c r="E219" s="31"/>
      <c r="F219" s="44">
        <v>3.99</v>
      </c>
      <c r="G219" s="44">
        <v>4.5600000000000005</v>
      </c>
      <c r="H219" s="33"/>
      <c r="I219" s="15"/>
      <c r="J219" s="25"/>
      <c r="K219" s="25"/>
      <c r="L219" s="31"/>
      <c r="M219" s="31"/>
      <c r="N219" s="25"/>
    </row>
    <row r="220" spans="2:14" ht="12.75">
      <c r="B220" s="22"/>
      <c r="C220" s="26" t="s">
        <v>499</v>
      </c>
      <c r="D220" s="15" t="s">
        <v>500</v>
      </c>
      <c r="E220" s="31"/>
      <c r="F220" s="44">
        <v>3.99</v>
      </c>
      <c r="G220" s="44">
        <v>4.5600000000000005</v>
      </c>
      <c r="H220" s="33"/>
      <c r="I220" s="15"/>
      <c r="J220" s="25"/>
      <c r="K220" s="25"/>
      <c r="L220" s="31"/>
      <c r="M220" s="31"/>
      <c r="N220" s="25"/>
    </row>
    <row r="221" spans="2:14" ht="12.75">
      <c r="B221" s="22"/>
      <c r="C221" s="26" t="s">
        <v>501</v>
      </c>
      <c r="D221" s="15" t="s">
        <v>502</v>
      </c>
      <c r="E221" s="31"/>
      <c r="F221" s="44">
        <v>7.99</v>
      </c>
      <c r="G221" s="44">
        <v>8.83</v>
      </c>
      <c r="H221" s="33"/>
      <c r="I221" s="15"/>
      <c r="J221" s="25"/>
      <c r="K221" s="25"/>
      <c r="L221" s="31"/>
      <c r="M221" s="31"/>
      <c r="N221" s="25"/>
    </row>
    <row r="222" spans="2:14" ht="12.75">
      <c r="B222" s="22" t="s">
        <v>261</v>
      </c>
      <c r="C222" s="26" t="s">
        <v>503</v>
      </c>
      <c r="D222" s="15" t="s">
        <v>504</v>
      </c>
      <c r="E222" s="31"/>
      <c r="F222" s="44">
        <v>2.99</v>
      </c>
      <c r="G222" s="44">
        <v>4.5600000000000005</v>
      </c>
      <c r="H222" s="33"/>
      <c r="I222" s="15"/>
      <c r="J222" s="25"/>
      <c r="K222" s="25"/>
      <c r="L222" s="31"/>
      <c r="M222" s="31"/>
      <c r="N222" s="25"/>
    </row>
    <row r="223" spans="2:14" ht="12.75">
      <c r="B223" s="22"/>
      <c r="C223" s="26" t="s">
        <v>505</v>
      </c>
      <c r="D223" s="15" t="s">
        <v>506</v>
      </c>
      <c r="E223" s="31"/>
      <c r="F223" s="44">
        <v>3.99</v>
      </c>
      <c r="G223" s="44">
        <v>4.5600000000000005</v>
      </c>
      <c r="H223" s="33"/>
      <c r="I223" s="15"/>
      <c r="J223" s="25"/>
      <c r="K223" s="25"/>
      <c r="L223" s="31"/>
      <c r="M223" s="31"/>
      <c r="N223" s="25"/>
    </row>
    <row r="224" spans="2:14" ht="12.75">
      <c r="B224" s="22"/>
      <c r="C224" s="26" t="s">
        <v>507</v>
      </c>
      <c r="D224" s="15" t="s">
        <v>508</v>
      </c>
      <c r="E224" s="31"/>
      <c r="F224" s="44">
        <v>3.99</v>
      </c>
      <c r="G224" s="44">
        <v>4.5600000000000005</v>
      </c>
      <c r="H224" s="33"/>
      <c r="I224" s="15"/>
      <c r="J224" s="25"/>
      <c r="K224" s="25"/>
      <c r="L224" s="31"/>
      <c r="M224" s="31"/>
      <c r="N224" s="25"/>
    </row>
    <row r="225" spans="2:14" ht="12.75">
      <c r="B225" s="22"/>
      <c r="C225" s="26" t="s">
        <v>509</v>
      </c>
      <c r="D225" s="15" t="s">
        <v>510</v>
      </c>
      <c r="E225" s="31"/>
      <c r="F225" s="44">
        <v>3.99</v>
      </c>
      <c r="G225" s="44">
        <v>4.5600000000000005</v>
      </c>
      <c r="H225" s="33"/>
      <c r="I225" s="15"/>
      <c r="J225" s="25"/>
      <c r="K225" s="25"/>
      <c r="L225" s="31"/>
      <c r="M225" s="31"/>
      <c r="N225" s="25"/>
    </row>
    <row r="226" spans="2:14" ht="12.75">
      <c r="B226" s="22"/>
      <c r="C226" s="26" t="s">
        <v>511</v>
      </c>
      <c r="D226" s="15" t="s">
        <v>512</v>
      </c>
      <c r="E226" s="31"/>
      <c r="F226" s="44">
        <v>7.99</v>
      </c>
      <c r="G226" s="44">
        <v>8.83</v>
      </c>
      <c r="H226" s="33"/>
      <c r="I226" s="15"/>
      <c r="J226" s="25"/>
      <c r="K226" s="25"/>
      <c r="L226" s="31"/>
      <c r="M226" s="31"/>
      <c r="N226" s="25"/>
    </row>
    <row r="227" spans="2:14" ht="12.75">
      <c r="B227" s="22" t="s">
        <v>261</v>
      </c>
      <c r="C227" s="26" t="s">
        <v>513</v>
      </c>
      <c r="D227" s="15" t="s">
        <v>514</v>
      </c>
      <c r="E227" s="31"/>
      <c r="F227" s="44">
        <v>2.99</v>
      </c>
      <c r="G227" s="44">
        <v>4.5600000000000005</v>
      </c>
      <c r="H227" s="33"/>
      <c r="I227" s="15"/>
      <c r="J227" s="25"/>
      <c r="K227" s="25"/>
      <c r="L227" s="31"/>
      <c r="M227" s="31"/>
      <c r="N227" s="25"/>
    </row>
    <row r="228" spans="2:14" ht="12.75">
      <c r="B228" s="22"/>
      <c r="C228" s="26" t="s">
        <v>515</v>
      </c>
      <c r="D228" s="15" t="s">
        <v>516</v>
      </c>
      <c r="E228" s="31"/>
      <c r="F228" s="44">
        <v>3.99</v>
      </c>
      <c r="G228" s="44">
        <v>4.15</v>
      </c>
      <c r="H228" s="33"/>
      <c r="I228" s="15"/>
      <c r="J228" s="25"/>
      <c r="K228" s="25"/>
      <c r="L228" s="31"/>
      <c r="M228" s="31"/>
      <c r="N228" s="25"/>
    </row>
    <row r="229" spans="2:14" ht="12.75">
      <c r="B229" s="22"/>
      <c r="C229" s="26" t="s">
        <v>517</v>
      </c>
      <c r="D229" s="15" t="s">
        <v>518</v>
      </c>
      <c r="E229" s="31"/>
      <c r="F229" s="44">
        <v>3.99</v>
      </c>
      <c r="G229" s="44">
        <v>4.5600000000000005</v>
      </c>
      <c r="H229" s="33"/>
      <c r="I229" s="15"/>
      <c r="J229" s="25"/>
      <c r="K229" s="25"/>
      <c r="L229" s="31"/>
      <c r="M229" s="31"/>
      <c r="N229" s="25"/>
    </row>
    <row r="230" spans="2:14" ht="12.75">
      <c r="B230" s="22"/>
      <c r="C230" s="26" t="s">
        <v>519</v>
      </c>
      <c r="D230" s="15" t="s">
        <v>520</v>
      </c>
      <c r="E230" s="31"/>
      <c r="F230" s="44">
        <v>3.99</v>
      </c>
      <c r="G230" s="44">
        <v>4.5600000000000005</v>
      </c>
      <c r="H230" s="33"/>
      <c r="I230" s="15"/>
      <c r="J230" s="25"/>
      <c r="K230" s="25"/>
      <c r="L230" s="31"/>
      <c r="M230" s="31"/>
      <c r="N230" s="25"/>
    </row>
    <row r="231" spans="2:14" ht="12.75">
      <c r="B231" s="22"/>
      <c r="C231" s="26"/>
      <c r="D231" s="15"/>
      <c r="E231" s="31"/>
      <c r="F231" s="44"/>
      <c r="G231" s="44"/>
      <c r="H231" s="33"/>
      <c r="I231" s="15"/>
      <c r="J231" s="25"/>
      <c r="K231" s="25"/>
      <c r="L231" s="31"/>
      <c r="M231" s="31"/>
      <c r="N231" s="25"/>
    </row>
    <row r="232" spans="2:14" ht="12.75">
      <c r="B232" s="22"/>
      <c r="C232" s="26" t="s">
        <v>521</v>
      </c>
      <c r="D232" s="15" t="s">
        <v>522</v>
      </c>
      <c r="E232" s="31"/>
      <c r="F232" s="44">
        <v>3.99</v>
      </c>
      <c r="G232" s="44">
        <v>5.32</v>
      </c>
      <c r="H232" s="33"/>
      <c r="I232" s="15"/>
      <c r="J232" s="25"/>
      <c r="K232" s="25"/>
      <c r="L232" s="31"/>
      <c r="M232" s="31"/>
      <c r="N232" s="25"/>
    </row>
    <row r="233" spans="2:14" ht="12.75">
      <c r="B233" s="22" t="s">
        <v>261</v>
      </c>
      <c r="C233" s="26" t="s">
        <v>523</v>
      </c>
      <c r="D233" s="15" t="s">
        <v>524</v>
      </c>
      <c r="E233" s="31"/>
      <c r="F233" s="44">
        <v>3.99</v>
      </c>
      <c r="G233" s="44">
        <v>5.32</v>
      </c>
      <c r="H233" s="33"/>
      <c r="I233" s="15" t="s">
        <v>525</v>
      </c>
      <c r="J233" s="25"/>
      <c r="K233" s="25"/>
      <c r="L233" s="31"/>
      <c r="M233" s="31"/>
      <c r="N233" s="25"/>
    </row>
    <row r="234" spans="2:14" ht="12.75">
      <c r="B234" s="22" t="s">
        <v>261</v>
      </c>
      <c r="C234" s="26" t="s">
        <v>526</v>
      </c>
      <c r="D234" s="15" t="s">
        <v>527</v>
      </c>
      <c r="E234" s="31"/>
      <c r="F234" s="44">
        <v>3.99</v>
      </c>
      <c r="G234" s="44">
        <v>5.32</v>
      </c>
      <c r="H234" s="33"/>
      <c r="I234" s="15" t="s">
        <v>528</v>
      </c>
      <c r="J234" s="25"/>
      <c r="K234" s="25"/>
      <c r="L234" s="31"/>
      <c r="M234" s="31"/>
      <c r="N234" s="25"/>
    </row>
    <row r="235" spans="2:14" ht="12.75">
      <c r="B235" s="22"/>
      <c r="C235" s="26"/>
      <c r="D235" s="15"/>
      <c r="E235" s="31"/>
      <c r="F235" s="44"/>
      <c r="G235" s="44"/>
      <c r="H235" s="33"/>
      <c r="I235" s="15"/>
      <c r="J235" s="25"/>
      <c r="K235" s="25"/>
      <c r="L235" s="31"/>
      <c r="M235" s="31"/>
      <c r="N235" s="25"/>
    </row>
    <row r="236" spans="2:14" ht="12.75">
      <c r="B236" s="33"/>
      <c r="C236" s="58" t="s">
        <v>529</v>
      </c>
      <c r="D236" s="59" t="s">
        <v>530</v>
      </c>
      <c r="E236" s="60"/>
      <c r="F236" s="60">
        <v>2.99</v>
      </c>
      <c r="G236" s="31">
        <v>4.55</v>
      </c>
      <c r="H236" s="33"/>
      <c r="I236" s="15"/>
      <c r="J236" s="25"/>
      <c r="K236" s="25"/>
      <c r="L236" s="31"/>
      <c r="M236" s="31"/>
      <c r="N236" s="25"/>
    </row>
    <row r="237" spans="2:14" ht="12.75">
      <c r="B237" s="33"/>
      <c r="C237" s="58" t="s">
        <v>531</v>
      </c>
      <c r="D237" s="59" t="s">
        <v>532</v>
      </c>
      <c r="E237" s="60"/>
      <c r="F237" s="60">
        <v>5.99</v>
      </c>
      <c r="G237" s="31">
        <v>5.32</v>
      </c>
      <c r="H237" s="33"/>
      <c r="I237" s="15"/>
      <c r="J237" s="25"/>
      <c r="K237" s="25"/>
      <c r="L237" s="31"/>
      <c r="M237" s="31"/>
      <c r="N237" s="25"/>
    </row>
    <row r="238" spans="2:14" ht="12.75">
      <c r="B238" s="33"/>
      <c r="C238" s="58" t="s">
        <v>533</v>
      </c>
      <c r="D238" s="59" t="s">
        <v>534</v>
      </c>
      <c r="E238" s="60"/>
      <c r="F238" s="60">
        <v>7.99</v>
      </c>
      <c r="G238" s="31">
        <v>8.34</v>
      </c>
      <c r="H238" s="33"/>
      <c r="I238" s="15"/>
      <c r="J238" s="25"/>
      <c r="K238" s="25"/>
      <c r="L238" s="31"/>
      <c r="M238" s="31"/>
      <c r="N238" s="25"/>
    </row>
    <row r="239" spans="2:14" ht="12.75">
      <c r="B239" s="22" t="s">
        <v>237</v>
      </c>
      <c r="C239" s="26" t="s">
        <v>535</v>
      </c>
      <c r="D239" s="23" t="s">
        <v>536</v>
      </c>
      <c r="E239" s="31"/>
      <c r="F239" s="44">
        <v>4.99</v>
      </c>
      <c r="G239" s="44">
        <v>5.32</v>
      </c>
      <c r="H239" s="33"/>
      <c r="I239" s="15"/>
      <c r="J239" s="25"/>
      <c r="K239" s="25"/>
      <c r="L239" s="31"/>
      <c r="M239" s="31"/>
      <c r="N239" s="25"/>
    </row>
    <row r="240" spans="2:14" ht="12.75">
      <c r="B240" s="22" t="s">
        <v>237</v>
      </c>
      <c r="C240" s="26" t="s">
        <v>537</v>
      </c>
      <c r="D240" s="23" t="s">
        <v>538</v>
      </c>
      <c r="E240" s="31"/>
      <c r="F240" s="44">
        <v>4.99</v>
      </c>
      <c r="G240" s="44">
        <v>5.32</v>
      </c>
      <c r="H240" s="33"/>
      <c r="I240" s="15"/>
      <c r="J240" s="25"/>
      <c r="K240" s="25"/>
      <c r="L240" s="31"/>
      <c r="M240" s="31"/>
      <c r="N240" s="25"/>
    </row>
    <row r="241" spans="2:14" ht="12.75">
      <c r="B241" s="22"/>
      <c r="C241" s="58" t="s">
        <v>539</v>
      </c>
      <c r="D241" s="59" t="s">
        <v>540</v>
      </c>
      <c r="E241" s="60"/>
      <c r="F241" s="60">
        <v>2.99</v>
      </c>
      <c r="G241" s="44">
        <v>5.88</v>
      </c>
      <c r="H241" s="33"/>
      <c r="I241" s="15"/>
      <c r="J241" s="25"/>
      <c r="K241" s="25"/>
      <c r="L241" s="31"/>
      <c r="M241" s="31"/>
      <c r="N241" s="25"/>
    </row>
    <row r="242" spans="2:14" ht="12.75">
      <c r="B242" s="22"/>
      <c r="C242" s="58" t="s">
        <v>541</v>
      </c>
      <c r="D242" s="59" t="s">
        <v>542</v>
      </c>
      <c r="E242" s="60"/>
      <c r="F242" s="60"/>
      <c r="G242" s="44">
        <v>5.69</v>
      </c>
      <c r="H242" s="33"/>
      <c r="I242" s="15"/>
      <c r="J242" s="25"/>
      <c r="K242" s="25"/>
      <c r="L242" s="31"/>
      <c r="M242" s="31"/>
      <c r="N242" s="25"/>
    </row>
    <row r="243" spans="2:14" ht="12.75">
      <c r="B243" s="22" t="s">
        <v>237</v>
      </c>
      <c r="C243" s="26" t="s">
        <v>543</v>
      </c>
      <c r="D243" s="23" t="s">
        <v>544</v>
      </c>
      <c r="E243" s="31"/>
      <c r="F243" s="44">
        <v>5.99</v>
      </c>
      <c r="G243" s="44">
        <v>5.88</v>
      </c>
      <c r="H243" s="33"/>
      <c r="I243" s="15"/>
      <c r="J243" s="25"/>
      <c r="K243" s="25"/>
      <c r="L243" s="31"/>
      <c r="M243" s="31"/>
      <c r="N243" s="25"/>
    </row>
    <row r="244" spans="2:14" ht="12.75">
      <c r="B244" s="22" t="s">
        <v>237</v>
      </c>
      <c r="C244" s="26" t="s">
        <v>545</v>
      </c>
      <c r="D244" s="23" t="s">
        <v>546</v>
      </c>
      <c r="E244" s="31"/>
      <c r="F244" s="44">
        <v>4.99</v>
      </c>
      <c r="G244" s="44">
        <v>8.34</v>
      </c>
      <c r="H244" s="33"/>
      <c r="I244" s="15"/>
      <c r="J244" s="25"/>
      <c r="K244" s="25"/>
      <c r="L244" s="31"/>
      <c r="M244" s="31"/>
      <c r="N244" s="25"/>
    </row>
    <row r="245" spans="2:14" ht="12.75">
      <c r="B245" s="22"/>
      <c r="C245" s="58" t="s">
        <v>547</v>
      </c>
      <c r="D245" s="59" t="s">
        <v>548</v>
      </c>
      <c r="E245" s="60"/>
      <c r="F245" s="60">
        <v>19.99</v>
      </c>
      <c r="G245" s="44">
        <v>55.74</v>
      </c>
      <c r="H245" s="33"/>
      <c r="I245" s="15"/>
      <c r="J245" s="25"/>
      <c r="K245" s="25"/>
      <c r="L245" s="31"/>
      <c r="M245" s="31"/>
      <c r="N245" s="25"/>
    </row>
    <row r="246" spans="2:14" ht="12.75">
      <c r="B246" s="22"/>
      <c r="C246" s="58" t="s">
        <v>249</v>
      </c>
      <c r="D246" s="59" t="s">
        <v>549</v>
      </c>
      <c r="E246" s="60"/>
      <c r="F246" s="60">
        <v>3.99</v>
      </c>
      <c r="G246" s="44">
        <v>5.32</v>
      </c>
      <c r="H246" s="33"/>
      <c r="I246" s="15"/>
      <c r="J246" s="25"/>
      <c r="K246" s="25"/>
      <c r="L246" s="31"/>
      <c r="M246" s="31"/>
      <c r="N246" s="25"/>
    </row>
    <row r="247" spans="2:14" ht="12.75">
      <c r="B247" s="22" t="s">
        <v>237</v>
      </c>
      <c r="C247" s="26" t="s">
        <v>244</v>
      </c>
      <c r="D247" s="23" t="s">
        <v>245</v>
      </c>
      <c r="E247" s="31"/>
      <c r="F247" s="44">
        <v>8.99</v>
      </c>
      <c r="G247" s="44">
        <v>10.76</v>
      </c>
      <c r="H247" s="33"/>
      <c r="I247" s="15"/>
      <c r="J247" s="25"/>
      <c r="K247" s="25"/>
      <c r="L247" s="31"/>
      <c r="M247" s="31"/>
      <c r="N247" s="25"/>
    </row>
    <row r="248" spans="2:14" ht="12.75">
      <c r="B248" s="22"/>
      <c r="C248" s="58" t="s">
        <v>550</v>
      </c>
      <c r="D248" s="59" t="s">
        <v>551</v>
      </c>
      <c r="E248" s="60"/>
      <c r="F248" s="60">
        <v>3.99</v>
      </c>
      <c r="G248" s="44">
        <v>6.45</v>
      </c>
      <c r="H248" s="33"/>
      <c r="I248" s="15"/>
      <c r="J248" s="25"/>
      <c r="K248" s="25"/>
      <c r="L248" s="31"/>
      <c r="M248" s="31"/>
      <c r="N248" s="25"/>
    </row>
    <row r="249" spans="2:14" ht="12.75">
      <c r="B249" s="22" t="s">
        <v>237</v>
      </c>
      <c r="C249" s="26" t="s">
        <v>251</v>
      </c>
      <c r="D249" s="23" t="s">
        <v>252</v>
      </c>
      <c r="E249" s="31"/>
      <c r="F249" s="44">
        <v>5.99</v>
      </c>
      <c r="G249" s="44">
        <v>5.32</v>
      </c>
      <c r="H249" s="33"/>
      <c r="I249" s="15"/>
      <c r="J249" s="25"/>
      <c r="K249" s="25"/>
      <c r="L249" s="31"/>
      <c r="M249" s="31"/>
      <c r="N249" s="25"/>
    </row>
    <row r="250" spans="2:14" ht="12.75">
      <c r="B250" s="22" t="s">
        <v>237</v>
      </c>
      <c r="C250" s="26" t="s">
        <v>253</v>
      </c>
      <c r="D250" s="23" t="s">
        <v>254</v>
      </c>
      <c r="E250" s="31"/>
      <c r="F250" s="44">
        <v>5.99</v>
      </c>
      <c r="G250" s="44">
        <v>5.69</v>
      </c>
      <c r="H250" s="33"/>
      <c r="I250" s="15"/>
      <c r="J250" s="25"/>
      <c r="K250" s="25"/>
      <c r="L250" s="31"/>
      <c r="M250" s="31"/>
      <c r="N250" s="25"/>
    </row>
    <row r="251" spans="2:14" ht="12.75">
      <c r="B251" s="22"/>
      <c r="C251" s="26" t="s">
        <v>552</v>
      </c>
      <c r="D251" s="23" t="s">
        <v>553</v>
      </c>
      <c r="E251" s="31"/>
      <c r="F251" s="44">
        <v>5.99</v>
      </c>
      <c r="G251" s="44">
        <v>5.69</v>
      </c>
      <c r="H251" s="33"/>
      <c r="I251" s="15"/>
      <c r="J251" s="25"/>
      <c r="K251" s="25"/>
      <c r="L251" s="31"/>
      <c r="M251" s="31"/>
      <c r="N251" s="25"/>
    </row>
    <row r="252" spans="2:14" ht="12.75">
      <c r="B252" s="22" t="s">
        <v>237</v>
      </c>
      <c r="C252" s="26" t="s">
        <v>247</v>
      </c>
      <c r="D252" s="23" t="s">
        <v>248</v>
      </c>
      <c r="E252" s="31"/>
      <c r="F252" s="44">
        <v>3.99</v>
      </c>
      <c r="G252" s="44">
        <v>5.32</v>
      </c>
      <c r="H252" s="33"/>
      <c r="I252" s="15"/>
      <c r="J252" s="25"/>
      <c r="K252" s="25"/>
      <c r="L252" s="31"/>
      <c r="M252" s="31"/>
      <c r="N252" s="25"/>
    </row>
    <row r="253" spans="2:14" ht="12.75">
      <c r="B253" s="33"/>
      <c r="C253" s="58" t="s">
        <v>344</v>
      </c>
      <c r="D253" s="59" t="s">
        <v>554</v>
      </c>
      <c r="E253" s="60"/>
      <c r="F253" s="60">
        <v>3.99</v>
      </c>
      <c r="G253" s="31"/>
      <c r="H253" s="33"/>
      <c r="I253" s="15"/>
      <c r="J253" s="25"/>
      <c r="K253" s="25"/>
      <c r="L253" s="31"/>
      <c r="M253" s="31"/>
      <c r="N253" s="25"/>
    </row>
    <row r="254" spans="2:14" ht="12.75">
      <c r="B254" s="22"/>
      <c r="C254" s="26"/>
      <c r="D254" s="15"/>
      <c r="E254" s="31"/>
      <c r="F254" s="44"/>
      <c r="G254" s="44"/>
      <c r="H254" s="33"/>
      <c r="I254" s="15"/>
      <c r="J254" s="25"/>
      <c r="K254" s="25"/>
      <c r="L254" s="31"/>
      <c r="M254" s="31"/>
      <c r="N254" s="25"/>
    </row>
    <row r="255" spans="2:14" ht="12.75">
      <c r="B255" s="22" t="s">
        <v>261</v>
      </c>
      <c r="C255" s="26" t="s">
        <v>555</v>
      </c>
      <c r="D255" s="15" t="s">
        <v>556</v>
      </c>
      <c r="E255" s="31"/>
      <c r="F255" s="44"/>
      <c r="G255" s="44"/>
      <c r="H255" s="33"/>
      <c r="I255" s="15" t="s">
        <v>557</v>
      </c>
      <c r="J255" s="25"/>
      <c r="K255" s="25"/>
      <c r="L255" s="31"/>
      <c r="M255" s="31"/>
      <c r="N255" s="25"/>
    </row>
    <row r="256" spans="2:14" ht="12.75">
      <c r="B256" s="35"/>
      <c r="C256" s="36"/>
      <c r="D256" s="37"/>
      <c r="E256" s="38"/>
      <c r="F256" s="39"/>
      <c r="G256" s="39"/>
      <c r="H256" s="40"/>
      <c r="I256" s="41"/>
      <c r="J256" s="37"/>
      <c r="K256" s="38"/>
      <c r="L256" s="38"/>
      <c r="M256" s="38"/>
      <c r="N256" s="38"/>
    </row>
    <row r="259" spans="2:14" ht="12.75">
      <c r="B259" s="17"/>
      <c r="C259" s="18" t="s">
        <v>558</v>
      </c>
      <c r="D259" s="21"/>
      <c r="E259" s="27"/>
      <c r="F259" s="28" t="s">
        <v>44</v>
      </c>
      <c r="G259" s="28" t="s">
        <v>44</v>
      </c>
      <c r="H259" s="29"/>
      <c r="I259" s="19"/>
      <c r="J259" s="21"/>
      <c r="K259" s="21"/>
      <c r="L259" s="29"/>
      <c r="M259" s="61"/>
      <c r="N259" s="21"/>
    </row>
    <row r="260" spans="2:16" ht="12.75">
      <c r="B260" s="22" t="s">
        <v>41</v>
      </c>
      <c r="C260" s="26"/>
      <c r="D260" s="25"/>
      <c r="E260" s="31" t="s">
        <v>43</v>
      </c>
      <c r="F260" s="32" t="s">
        <v>53</v>
      </c>
      <c r="G260" s="32" t="s">
        <v>54</v>
      </c>
      <c r="H260" s="33"/>
      <c r="I260" s="15" t="s">
        <v>392</v>
      </c>
      <c r="J260" s="25"/>
      <c r="K260" s="25"/>
      <c r="L260" s="33"/>
      <c r="M260" s="51" t="s">
        <v>559</v>
      </c>
      <c r="N260" s="25"/>
      <c r="P260" s="15" t="s">
        <v>560</v>
      </c>
    </row>
    <row r="261" spans="2:16" ht="12.75">
      <c r="B261" s="35" t="s">
        <v>52</v>
      </c>
      <c r="C261" s="36" t="s">
        <v>42</v>
      </c>
      <c r="D261" s="37" t="s">
        <v>2</v>
      </c>
      <c r="E261" s="38"/>
      <c r="F261" s="39" t="s">
        <v>58</v>
      </c>
      <c r="G261" s="39" t="s">
        <v>59</v>
      </c>
      <c r="H261" s="40"/>
      <c r="I261" s="41"/>
      <c r="J261" s="37"/>
      <c r="K261" s="37"/>
      <c r="L261" s="35" t="s">
        <v>561</v>
      </c>
      <c r="M261" s="36" t="s">
        <v>562</v>
      </c>
      <c r="N261" s="43" t="s">
        <v>563</v>
      </c>
      <c r="P261" s="35" t="s">
        <v>564</v>
      </c>
    </row>
    <row r="262" spans="2:16" ht="12.75">
      <c r="B262" s="22"/>
      <c r="C262" s="26"/>
      <c r="D262" s="15"/>
      <c r="E262" s="31"/>
      <c r="F262" s="44"/>
      <c r="G262" s="44"/>
      <c r="H262" s="33"/>
      <c r="I262" s="15"/>
      <c r="J262" s="25"/>
      <c r="K262" s="25"/>
      <c r="L262" s="16"/>
      <c r="M262" s="16"/>
      <c r="N262" s="62"/>
      <c r="P262" s="16"/>
    </row>
    <row r="263" spans="2:17" ht="12.75">
      <c r="B263" s="22" t="s">
        <v>109</v>
      </c>
      <c r="C263" s="26" t="s">
        <v>110</v>
      </c>
      <c r="D263" s="15" t="s">
        <v>111</v>
      </c>
      <c r="E263" s="31">
        <v>2</v>
      </c>
      <c r="F263" s="44"/>
      <c r="G263" s="44">
        <v>4.17</v>
      </c>
      <c r="H263" s="33"/>
      <c r="I263" s="15" t="s">
        <v>565</v>
      </c>
      <c r="J263" s="25"/>
      <c r="K263" s="25"/>
      <c r="L263" s="16"/>
      <c r="M263" s="16">
        <v>1.3</v>
      </c>
      <c r="N263" s="62"/>
      <c r="P263" s="16">
        <f aca="true" t="shared" si="0" ref="P263:P266">G263*2</f>
        <v>8.34</v>
      </c>
      <c r="Q263" s="63"/>
    </row>
    <row r="264" spans="2:17" ht="12.75">
      <c r="B264" s="22" t="s">
        <v>121</v>
      </c>
      <c r="C264" s="26" t="s">
        <v>122</v>
      </c>
      <c r="D264" s="15" t="s">
        <v>123</v>
      </c>
      <c r="E264" s="31">
        <v>2</v>
      </c>
      <c r="F264" s="44">
        <v>0.99</v>
      </c>
      <c r="G264" s="44">
        <v>1.9300000000000002</v>
      </c>
      <c r="H264" s="33"/>
      <c r="I264" s="15"/>
      <c r="J264" s="25"/>
      <c r="K264" s="25"/>
      <c r="L264" s="16"/>
      <c r="M264" s="16">
        <v>0.31</v>
      </c>
      <c r="N264" s="62"/>
      <c r="P264" s="16">
        <f t="shared" si="0"/>
        <v>3.8600000000000003</v>
      </c>
      <c r="Q264" s="63"/>
    </row>
    <row r="265" spans="2:17" ht="12.75">
      <c r="B265" s="22" t="s">
        <v>127</v>
      </c>
      <c r="C265" s="26" t="s">
        <v>128</v>
      </c>
      <c r="D265" s="15" t="s">
        <v>129</v>
      </c>
      <c r="E265" s="31">
        <v>2</v>
      </c>
      <c r="F265" s="44">
        <v>0.99</v>
      </c>
      <c r="G265" s="44">
        <v>1.9300000000000002</v>
      </c>
      <c r="H265" s="33"/>
      <c r="I265" s="15"/>
      <c r="J265" s="25"/>
      <c r="K265" s="25"/>
      <c r="L265" s="16"/>
      <c r="M265" s="16">
        <v>0.47</v>
      </c>
      <c r="N265" s="62"/>
      <c r="P265" s="16">
        <f t="shared" si="0"/>
        <v>3.8600000000000003</v>
      </c>
      <c r="Q265" s="63"/>
    </row>
    <row r="266" spans="2:17" ht="12.75">
      <c r="B266" s="22" t="s">
        <v>130</v>
      </c>
      <c r="C266" s="26" t="s">
        <v>131</v>
      </c>
      <c r="D266" s="15" t="s">
        <v>132</v>
      </c>
      <c r="E266" s="31">
        <v>2</v>
      </c>
      <c r="F266" s="44">
        <v>1.99</v>
      </c>
      <c r="G266" s="44">
        <v>3.75</v>
      </c>
      <c r="H266" s="33"/>
      <c r="I266" s="15"/>
      <c r="J266" s="25"/>
      <c r="K266" s="25"/>
      <c r="L266" s="16"/>
      <c r="M266" s="16">
        <v>0.84</v>
      </c>
      <c r="N266" s="62"/>
      <c r="P266" s="16">
        <f t="shared" si="0"/>
        <v>7.5</v>
      </c>
      <c r="Q266" s="63"/>
    </row>
    <row r="267" spans="2:17" ht="12.75">
      <c r="B267" s="22"/>
      <c r="C267" s="26"/>
      <c r="D267" s="15"/>
      <c r="E267" s="31"/>
      <c r="F267" s="44"/>
      <c r="G267" s="44"/>
      <c r="H267" s="33"/>
      <c r="I267" s="15"/>
      <c r="J267" s="25"/>
      <c r="K267" s="25"/>
      <c r="L267" s="16"/>
      <c r="M267" s="16"/>
      <c r="N267" s="62"/>
      <c r="P267" s="16"/>
      <c r="Q267" s="63"/>
    </row>
    <row r="268" spans="2:17" ht="12.75">
      <c r="B268" s="22" t="s">
        <v>77</v>
      </c>
      <c r="C268" s="26" t="s">
        <v>177</v>
      </c>
      <c r="D268" s="15" t="s">
        <v>178</v>
      </c>
      <c r="E268" s="31">
        <v>2</v>
      </c>
      <c r="F268" s="44">
        <v>1.99</v>
      </c>
      <c r="G268" s="44">
        <v>3.75</v>
      </c>
      <c r="H268" s="33"/>
      <c r="I268" s="15" t="s">
        <v>566</v>
      </c>
      <c r="J268" s="25"/>
      <c r="K268" s="25"/>
      <c r="L268" s="16"/>
      <c r="M268" s="16">
        <v>0.29</v>
      </c>
      <c r="N268" s="62"/>
      <c r="P268" s="16">
        <f>G268*2</f>
        <v>7.5</v>
      </c>
      <c r="Q268" s="63"/>
    </row>
    <row r="269" spans="2:17" ht="12.75">
      <c r="B269" s="22" t="s">
        <v>72</v>
      </c>
      <c r="C269" s="26" t="s">
        <v>203</v>
      </c>
      <c r="D269" s="15" t="s">
        <v>204</v>
      </c>
      <c r="E269" s="31">
        <v>2</v>
      </c>
      <c r="F269" s="44">
        <v>13.99</v>
      </c>
      <c r="G269" s="44">
        <v>23.93</v>
      </c>
      <c r="H269" s="33"/>
      <c r="I269" s="15"/>
      <c r="J269" s="25"/>
      <c r="K269" s="25"/>
      <c r="L269" s="16"/>
      <c r="M269" s="16"/>
      <c r="N269" s="62"/>
      <c r="P269" s="16"/>
      <c r="Q269" s="63"/>
    </row>
    <row r="270" spans="2:17" ht="12.75">
      <c r="B270" s="22" t="s">
        <v>209</v>
      </c>
      <c r="C270" s="26" t="s">
        <v>210</v>
      </c>
      <c r="D270" s="15" t="s">
        <v>211</v>
      </c>
      <c r="E270" s="31">
        <v>2</v>
      </c>
      <c r="F270" s="44">
        <v>6.99</v>
      </c>
      <c r="G270" s="44">
        <v>9.11</v>
      </c>
      <c r="H270" s="33"/>
      <c r="I270" s="15"/>
      <c r="J270" s="25"/>
      <c r="K270" s="25"/>
      <c r="L270" s="16">
        <f>G270*2</f>
        <v>18.22</v>
      </c>
      <c r="M270" s="16"/>
      <c r="N270" s="62"/>
      <c r="P270" s="16"/>
      <c r="Q270" s="63"/>
    </row>
    <row r="271" spans="2:17" ht="12.75">
      <c r="B271" s="22" t="s">
        <v>209</v>
      </c>
      <c r="C271" s="26" t="s">
        <v>213</v>
      </c>
      <c r="D271" s="15" t="s">
        <v>214</v>
      </c>
      <c r="E271" s="31">
        <v>2</v>
      </c>
      <c r="F271" s="44">
        <v>2.99</v>
      </c>
      <c r="G271" s="44">
        <v>3.5</v>
      </c>
      <c r="H271" s="33"/>
      <c r="I271" s="15"/>
      <c r="J271" s="25"/>
      <c r="K271" s="25"/>
      <c r="L271" s="16"/>
      <c r="M271" s="16"/>
      <c r="N271" s="62"/>
      <c r="P271" s="16"/>
      <c r="Q271" s="63"/>
    </row>
    <row r="272" spans="2:17" ht="12.75">
      <c r="B272" s="22" t="s">
        <v>258</v>
      </c>
      <c r="C272" s="26" t="s">
        <v>259</v>
      </c>
      <c r="D272" s="15" t="s">
        <v>260</v>
      </c>
      <c r="E272" s="31">
        <v>2</v>
      </c>
      <c r="F272" s="44">
        <v>4.99</v>
      </c>
      <c r="G272" s="44">
        <v>9.09</v>
      </c>
      <c r="H272" s="33"/>
      <c r="I272" s="15"/>
      <c r="J272" s="25"/>
      <c r="K272" s="25"/>
      <c r="L272" s="16">
        <f>G272*2</f>
        <v>18.18</v>
      </c>
      <c r="M272" s="16"/>
      <c r="N272" s="62"/>
      <c r="P272" s="16"/>
      <c r="Q272" s="63"/>
    </row>
    <row r="273" spans="2:17" ht="12.75">
      <c r="B273" s="22" t="s">
        <v>271</v>
      </c>
      <c r="C273" s="26" t="s">
        <v>272</v>
      </c>
      <c r="D273" s="15" t="s">
        <v>273</v>
      </c>
      <c r="E273" s="31">
        <v>2</v>
      </c>
      <c r="F273" s="44">
        <v>2.99</v>
      </c>
      <c r="G273" s="44">
        <v>4.79</v>
      </c>
      <c r="H273" s="33"/>
      <c r="I273" s="15"/>
      <c r="J273" s="25"/>
      <c r="K273" s="25"/>
      <c r="L273" s="16"/>
      <c r="M273" s="16"/>
      <c r="N273" s="62"/>
      <c r="P273" s="16"/>
      <c r="Q273" s="63"/>
    </row>
    <row r="274" spans="2:17" ht="12.75">
      <c r="B274" s="22" t="s">
        <v>274</v>
      </c>
      <c r="C274" s="26" t="s">
        <v>275</v>
      </c>
      <c r="D274" s="15" t="s">
        <v>276</v>
      </c>
      <c r="E274" s="31">
        <v>2</v>
      </c>
      <c r="F274" s="44">
        <v>24.99</v>
      </c>
      <c r="G274" s="44">
        <v>45.22</v>
      </c>
      <c r="H274" s="33"/>
      <c r="I274" s="15" t="s">
        <v>277</v>
      </c>
      <c r="J274" s="25"/>
      <c r="K274" s="25"/>
      <c r="L274" s="16">
        <f>G274*2</f>
        <v>90.44</v>
      </c>
      <c r="M274" s="16"/>
      <c r="N274" s="62"/>
      <c r="P274" s="16"/>
      <c r="Q274" s="63"/>
    </row>
    <row r="275" spans="2:17" ht="12.75">
      <c r="B275" s="22" t="s">
        <v>281</v>
      </c>
      <c r="C275" s="26" t="s">
        <v>282</v>
      </c>
      <c r="D275" s="15" t="s">
        <v>283</v>
      </c>
      <c r="E275" s="31">
        <v>2</v>
      </c>
      <c r="F275" s="44">
        <v>3.99</v>
      </c>
      <c r="G275" s="44">
        <v>6.74</v>
      </c>
      <c r="H275" s="33"/>
      <c r="I275" s="15"/>
      <c r="J275" s="25"/>
      <c r="K275" s="25"/>
      <c r="L275" s="16"/>
      <c r="M275" s="16"/>
      <c r="N275" s="62"/>
      <c r="P275" s="16"/>
      <c r="Q275" s="63"/>
    </row>
    <row r="276" spans="2:17" ht="12.75">
      <c r="B276" s="22" t="s">
        <v>284</v>
      </c>
      <c r="C276" s="26" t="s">
        <v>288</v>
      </c>
      <c r="D276" s="15" t="s">
        <v>289</v>
      </c>
      <c r="E276" s="31">
        <v>2</v>
      </c>
      <c r="F276" s="44">
        <v>21.99</v>
      </c>
      <c r="G276" s="44">
        <v>33.4</v>
      </c>
      <c r="H276" s="33"/>
      <c r="I276" s="15" t="s">
        <v>567</v>
      </c>
      <c r="J276" s="25"/>
      <c r="K276" s="25"/>
      <c r="L276" s="16"/>
      <c r="M276" s="16"/>
      <c r="N276" s="62">
        <v>49</v>
      </c>
      <c r="P276" s="16"/>
      <c r="Q276" s="63"/>
    </row>
    <row r="277" spans="2:17" ht="12.75">
      <c r="B277" s="22" t="s">
        <v>290</v>
      </c>
      <c r="C277" s="26" t="s">
        <v>291</v>
      </c>
      <c r="D277" s="15" t="s">
        <v>292</v>
      </c>
      <c r="E277" s="31">
        <v>2</v>
      </c>
      <c r="F277" s="44">
        <v>2.99</v>
      </c>
      <c r="G277" s="44">
        <v>4.79</v>
      </c>
      <c r="H277" s="33"/>
      <c r="I277" s="15"/>
      <c r="J277" s="25"/>
      <c r="K277" s="25"/>
      <c r="L277" s="16"/>
      <c r="M277" s="16"/>
      <c r="N277" s="62"/>
      <c r="P277" s="16"/>
      <c r="Q277" s="63"/>
    </row>
    <row r="278" spans="2:17" ht="12.75">
      <c r="B278" s="22" t="s">
        <v>293</v>
      </c>
      <c r="C278" s="26" t="s">
        <v>297</v>
      </c>
      <c r="D278" s="15" t="s">
        <v>298</v>
      </c>
      <c r="E278" s="31">
        <v>2</v>
      </c>
      <c r="F278" s="44">
        <v>23.99</v>
      </c>
      <c r="G278" s="44">
        <v>29.68</v>
      </c>
      <c r="H278" s="33"/>
      <c r="I278" s="15" t="s">
        <v>568</v>
      </c>
      <c r="J278" s="25"/>
      <c r="K278" s="25"/>
      <c r="L278" s="16">
        <f aca="true" t="shared" si="1" ref="L278:L279">G278*2</f>
        <v>59.36</v>
      </c>
      <c r="M278" s="16"/>
      <c r="N278" s="62"/>
      <c r="P278" s="16"/>
      <c r="Q278" s="63"/>
    </row>
    <row r="279" spans="2:17" ht="12.75">
      <c r="B279" s="22" t="s">
        <v>299</v>
      </c>
      <c r="C279" s="26" t="s">
        <v>300</v>
      </c>
      <c r="D279" s="15" t="s">
        <v>301</v>
      </c>
      <c r="E279" s="31">
        <v>2</v>
      </c>
      <c r="F279" s="44">
        <v>23.99</v>
      </c>
      <c r="G279" s="44">
        <v>46.96</v>
      </c>
      <c r="H279" s="33"/>
      <c r="I279" s="15" t="s">
        <v>277</v>
      </c>
      <c r="J279" s="25"/>
      <c r="K279" s="25"/>
      <c r="L279" s="16">
        <f t="shared" si="1"/>
        <v>93.92</v>
      </c>
      <c r="M279" s="16"/>
      <c r="N279" s="62"/>
      <c r="P279" s="16"/>
      <c r="Q279" s="63"/>
    </row>
    <row r="280" spans="2:17" ht="12.75">
      <c r="B280" s="22" t="s">
        <v>313</v>
      </c>
      <c r="C280" s="26" t="s">
        <v>314</v>
      </c>
      <c r="D280" s="15" t="s">
        <v>315</v>
      </c>
      <c r="E280" s="31">
        <v>2</v>
      </c>
      <c r="F280" s="44">
        <v>2.99</v>
      </c>
      <c r="G280" s="44">
        <v>4.79</v>
      </c>
      <c r="H280" s="33"/>
      <c r="I280" s="15"/>
      <c r="J280" s="25"/>
      <c r="K280" s="25"/>
      <c r="L280" s="16"/>
      <c r="M280" s="16">
        <v>1.77</v>
      </c>
      <c r="N280" s="62"/>
      <c r="P280" s="16">
        <f>G280*2</f>
        <v>9.58</v>
      </c>
      <c r="Q280" s="63"/>
    </row>
    <row r="281" spans="2:17" ht="12.75">
      <c r="B281" s="22" t="s">
        <v>347</v>
      </c>
      <c r="C281" s="26" t="s">
        <v>348</v>
      </c>
      <c r="D281" s="15" t="s">
        <v>349</v>
      </c>
      <c r="E281" s="31">
        <v>2</v>
      </c>
      <c r="F281" s="44">
        <v>48.99</v>
      </c>
      <c r="G281" s="44">
        <v>71.81</v>
      </c>
      <c r="H281" s="33"/>
      <c r="I281" s="15"/>
      <c r="J281" s="25"/>
      <c r="K281" s="25"/>
      <c r="L281" s="16"/>
      <c r="M281" s="16"/>
      <c r="N281" s="62"/>
      <c r="P281" s="16"/>
      <c r="Q281" s="63"/>
    </row>
    <row r="282" spans="2:17" ht="12.75">
      <c r="B282" s="22" t="s">
        <v>350</v>
      </c>
      <c r="C282" s="26" t="s">
        <v>351</v>
      </c>
      <c r="D282" s="15" t="s">
        <v>352</v>
      </c>
      <c r="E282" s="31">
        <v>2</v>
      </c>
      <c r="F282" s="44">
        <v>1.99</v>
      </c>
      <c r="G282" s="44">
        <v>3.75</v>
      </c>
      <c r="H282" s="33"/>
      <c r="I282" s="15"/>
      <c r="J282" s="25"/>
      <c r="K282" s="25"/>
      <c r="L282" s="16"/>
      <c r="M282" s="16">
        <v>0.77</v>
      </c>
      <c r="N282" s="62"/>
      <c r="P282" s="16">
        <f>G282*2</f>
        <v>7.5</v>
      </c>
      <c r="Q282" s="63"/>
    </row>
    <row r="283" spans="2:17" ht="12.75">
      <c r="B283" s="22"/>
      <c r="C283" s="26"/>
      <c r="D283" s="15"/>
      <c r="E283" s="31"/>
      <c r="F283" s="44"/>
      <c r="G283" s="44"/>
      <c r="H283" s="33"/>
      <c r="I283" s="15"/>
      <c r="J283" s="25"/>
      <c r="K283" s="25"/>
      <c r="L283" s="16"/>
      <c r="M283" s="16"/>
      <c r="N283" s="62"/>
      <c r="P283" s="16"/>
      <c r="Q283" s="63"/>
    </row>
    <row r="284" spans="2:17" ht="12.75">
      <c r="B284" s="22" t="s">
        <v>368</v>
      </c>
      <c r="C284" s="14" t="s">
        <v>369</v>
      </c>
      <c r="D284" s="14" t="s">
        <v>370</v>
      </c>
      <c r="E284" s="32" t="s">
        <v>109</v>
      </c>
      <c r="F284" s="44">
        <v>1.99</v>
      </c>
      <c r="G284" s="44">
        <v>2.84</v>
      </c>
      <c r="H284" s="33"/>
      <c r="I284" s="15" t="s">
        <v>569</v>
      </c>
      <c r="J284" s="25"/>
      <c r="K284" s="25"/>
      <c r="L284" s="16"/>
      <c r="M284" s="16"/>
      <c r="N284" s="62"/>
      <c r="P284" s="16"/>
      <c r="Q284" s="63"/>
    </row>
    <row r="285" spans="2:17" ht="12.75">
      <c r="B285" s="22" t="s">
        <v>371</v>
      </c>
      <c r="C285" s="14" t="s">
        <v>372</v>
      </c>
      <c r="D285" s="14" t="s">
        <v>373</v>
      </c>
      <c r="E285" s="32" t="s">
        <v>109</v>
      </c>
      <c r="F285" s="44">
        <v>2.99</v>
      </c>
      <c r="G285" s="44">
        <v>5.28</v>
      </c>
      <c r="H285" s="33"/>
      <c r="I285" s="15"/>
      <c r="J285" s="25"/>
      <c r="K285" s="25"/>
      <c r="L285" s="16"/>
      <c r="M285" s="16">
        <v>1.05</v>
      </c>
      <c r="N285" s="62"/>
      <c r="P285" s="16">
        <f aca="true" t="shared" si="2" ref="P285:P286">G285*2</f>
        <v>10.56</v>
      </c>
      <c r="Q285" s="63"/>
    </row>
    <row r="286" spans="2:17" ht="12.75">
      <c r="B286" s="22" t="s">
        <v>386</v>
      </c>
      <c r="C286" s="14" t="s">
        <v>387</v>
      </c>
      <c r="D286" s="14" t="s">
        <v>388</v>
      </c>
      <c r="E286" s="32" t="s">
        <v>109</v>
      </c>
      <c r="F286" s="44">
        <v>3.99</v>
      </c>
      <c r="G286" s="44">
        <v>11.71</v>
      </c>
      <c r="H286" s="33"/>
      <c r="I286" s="15"/>
      <c r="J286" s="25"/>
      <c r="K286" s="25"/>
      <c r="L286" s="16"/>
      <c r="M286" s="16">
        <v>0.36</v>
      </c>
      <c r="N286" s="62"/>
      <c r="P286" s="16">
        <f t="shared" si="2"/>
        <v>23.42</v>
      </c>
      <c r="Q286" s="63"/>
    </row>
    <row r="287" spans="2:16" ht="12.75">
      <c r="B287" s="22" t="s">
        <v>389</v>
      </c>
      <c r="C287" s="14" t="s">
        <v>390</v>
      </c>
      <c r="D287" s="14" t="s">
        <v>391</v>
      </c>
      <c r="E287" s="32" t="s">
        <v>109</v>
      </c>
      <c r="F287" s="44">
        <v>1.99</v>
      </c>
      <c r="G287" s="44">
        <v>2.19</v>
      </c>
      <c r="H287" s="33"/>
      <c r="I287" s="15"/>
      <c r="J287" s="25"/>
      <c r="K287" s="25"/>
      <c r="L287" s="16"/>
      <c r="M287" s="16"/>
      <c r="N287" s="62"/>
      <c r="P287" s="16"/>
    </row>
    <row r="288" spans="2:16" ht="12.75">
      <c r="B288" s="22"/>
      <c r="C288" s="26"/>
      <c r="D288" s="15"/>
      <c r="E288" s="31"/>
      <c r="F288" s="44"/>
      <c r="G288" s="44"/>
      <c r="H288" s="33"/>
      <c r="I288" s="15"/>
      <c r="J288" s="25"/>
      <c r="K288" s="25"/>
      <c r="L288" s="16"/>
      <c r="M288" s="16"/>
      <c r="N288" s="62"/>
      <c r="P288" s="16"/>
    </row>
    <row r="289" spans="2:17" ht="12.75">
      <c r="B289" s="64"/>
      <c r="C289" s="65"/>
      <c r="D289" s="66" t="s">
        <v>570</v>
      </c>
      <c r="E289" s="67"/>
      <c r="F289" s="68">
        <f>SUM(F263:F287)</f>
        <v>204.78</v>
      </c>
      <c r="G289" s="69">
        <f>SUM(G263:G287)</f>
        <v>335.11</v>
      </c>
      <c r="H289" s="70"/>
      <c r="I289" s="66"/>
      <c r="J289" s="71"/>
      <c r="K289" s="71"/>
      <c r="L289" s="68">
        <f>SUM(L263:L287)</f>
        <v>280.12</v>
      </c>
      <c r="M289" s="72">
        <f>SUM(M263:M287)</f>
        <v>7.159999999999999</v>
      </c>
      <c r="N289" s="69">
        <f>SUM(N263:N287)</f>
        <v>49</v>
      </c>
      <c r="P289" s="68">
        <f>SUM(P263:P287)</f>
        <v>82.12</v>
      </c>
      <c r="Q289" s="72"/>
    </row>
    <row r="292" spans="2:5" ht="12.75">
      <c r="B292" s="22" t="s">
        <v>267</v>
      </c>
      <c r="C292" s="26" t="s">
        <v>268</v>
      </c>
      <c r="D292" s="15" t="s">
        <v>269</v>
      </c>
      <c r="E292" s="31">
        <v>2</v>
      </c>
    </row>
    <row r="293" spans="2:5" ht="12.75">
      <c r="B293" s="22" t="s">
        <v>267</v>
      </c>
      <c r="C293" s="26" t="s">
        <v>270</v>
      </c>
      <c r="D293" s="15" t="s">
        <v>269</v>
      </c>
      <c r="E293" s="31">
        <v>2</v>
      </c>
    </row>
    <row r="294" spans="2:5" ht="12.75">
      <c r="B294" s="22" t="s">
        <v>271</v>
      </c>
      <c r="C294" s="26" t="s">
        <v>272</v>
      </c>
      <c r="D294" s="15" t="s">
        <v>273</v>
      </c>
      <c r="E294" s="31">
        <v>2</v>
      </c>
    </row>
    <row r="295" spans="2:5" ht="12.75">
      <c r="B295" s="22" t="s">
        <v>274</v>
      </c>
      <c r="C295" s="26" t="s">
        <v>275</v>
      </c>
      <c r="D295" s="15" t="s">
        <v>276</v>
      </c>
      <c r="E295" s="31">
        <v>2</v>
      </c>
    </row>
    <row r="296" spans="2:5" ht="12.75">
      <c r="B296" s="22" t="s">
        <v>274</v>
      </c>
      <c r="C296" s="26" t="s">
        <v>278</v>
      </c>
      <c r="D296" s="15" t="s">
        <v>279</v>
      </c>
      <c r="E296" s="31">
        <v>2</v>
      </c>
    </row>
    <row r="297" spans="2:5" ht="12.75">
      <c r="B297" s="22" t="s">
        <v>281</v>
      </c>
      <c r="C297" s="26" t="s">
        <v>282</v>
      </c>
      <c r="D297" s="15" t="s">
        <v>283</v>
      </c>
      <c r="E297" s="31">
        <v>2</v>
      </c>
    </row>
    <row r="298" spans="2:5" ht="12.75">
      <c r="B298" s="22" t="s">
        <v>284</v>
      </c>
      <c r="C298" s="26" t="s">
        <v>285</v>
      </c>
      <c r="D298" s="15" t="s">
        <v>286</v>
      </c>
      <c r="E298" s="31">
        <v>2</v>
      </c>
    </row>
    <row r="299" spans="2:5" ht="12.75">
      <c r="B299" s="22" t="s">
        <v>284</v>
      </c>
      <c r="C299" s="26" t="s">
        <v>288</v>
      </c>
      <c r="D299" s="15" t="s">
        <v>289</v>
      </c>
      <c r="E299" s="31">
        <v>2</v>
      </c>
    </row>
    <row r="300" spans="2:5" ht="12.75">
      <c r="B300" s="22" t="s">
        <v>290</v>
      </c>
      <c r="C300" s="26" t="s">
        <v>291</v>
      </c>
      <c r="D300" s="15" t="s">
        <v>292</v>
      </c>
      <c r="E300" s="31">
        <v>2</v>
      </c>
    </row>
    <row r="301" spans="2:5" ht="12.75">
      <c r="B301" s="22" t="s">
        <v>293</v>
      </c>
      <c r="C301" s="26" t="s">
        <v>294</v>
      </c>
      <c r="D301" s="15" t="s">
        <v>295</v>
      </c>
      <c r="E301" s="31">
        <v>2</v>
      </c>
    </row>
    <row r="302" spans="2:5" ht="12.75">
      <c r="B302" s="22" t="s">
        <v>293</v>
      </c>
      <c r="C302" s="26" t="s">
        <v>297</v>
      </c>
      <c r="D302" s="15" t="s">
        <v>298</v>
      </c>
      <c r="E302" s="31">
        <v>2</v>
      </c>
    </row>
    <row r="303" spans="2:5" ht="12.75">
      <c r="B303" s="22" t="s">
        <v>299</v>
      </c>
      <c r="C303" s="26" t="s">
        <v>300</v>
      </c>
      <c r="D303" s="15" t="s">
        <v>301</v>
      </c>
      <c r="E303" s="31">
        <v>2</v>
      </c>
    </row>
    <row r="304" spans="2:5" ht="12.75">
      <c r="B304" s="22" t="s">
        <v>299</v>
      </c>
      <c r="C304" s="26" t="s">
        <v>302</v>
      </c>
      <c r="D304" s="15" t="s">
        <v>303</v>
      </c>
      <c r="E304" s="31">
        <v>2</v>
      </c>
    </row>
    <row r="305" spans="2:5" ht="12.75">
      <c r="B305" s="22" t="s">
        <v>304</v>
      </c>
      <c r="C305" s="26" t="s">
        <v>305</v>
      </c>
      <c r="D305" s="15" t="s">
        <v>306</v>
      </c>
      <c r="E305" s="31">
        <v>2</v>
      </c>
    </row>
    <row r="306" spans="2:5" ht="12.75">
      <c r="B306" s="22" t="s">
        <v>304</v>
      </c>
      <c r="C306" s="26" t="s">
        <v>307</v>
      </c>
      <c r="D306" s="15" t="s">
        <v>306</v>
      </c>
      <c r="E306" s="31">
        <v>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4"/>
  <sheetViews>
    <sheetView workbookViewId="0" topLeftCell="A1">
      <selection activeCell="E8" sqref="E8"/>
    </sheetView>
  </sheetViews>
  <sheetFormatPr defaultColWidth="11.421875" defaultRowHeight="12.75"/>
  <cols>
    <col min="1" max="1" width="2.421875" style="0" customWidth="1"/>
    <col min="2" max="2" width="5.140625" style="0" customWidth="1"/>
    <col min="3" max="3" width="15.140625" style="0" customWidth="1"/>
    <col min="4" max="4" width="26.28125" style="0" customWidth="1"/>
    <col min="5" max="5" width="4.57421875" style="0" customWidth="1"/>
    <col min="6" max="7" width="8.140625" style="0" customWidth="1"/>
    <col min="8" max="9" width="6.140625" style="0" customWidth="1"/>
    <col min="10" max="10" width="7.140625" style="0" customWidth="1"/>
    <col min="11" max="12" width="8.140625" style="0" customWidth="1"/>
    <col min="13" max="13" width="9.00390625" style="0" customWidth="1"/>
    <col min="14" max="15" width="8.140625" style="0" customWidth="1"/>
  </cols>
  <sheetData>
    <row r="1" spans="1:16" ht="12.75">
      <c r="A1" s="1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1"/>
    </row>
    <row r="2" spans="1:16" ht="12.75">
      <c r="A2" s="11"/>
      <c r="B2" s="2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1"/>
      <c r="P2" s="11"/>
    </row>
    <row r="3" spans="1:16" ht="12.75">
      <c r="A3" s="11"/>
      <c r="B3" s="33"/>
      <c r="C3" s="23" t="s">
        <v>571</v>
      </c>
      <c r="D3" s="23" t="s">
        <v>572</v>
      </c>
      <c r="E3" s="23"/>
      <c r="F3" s="23"/>
      <c r="G3" s="23"/>
      <c r="H3" s="15"/>
      <c r="I3" s="15" t="s">
        <v>32</v>
      </c>
      <c r="J3" s="15"/>
      <c r="K3" s="15"/>
      <c r="L3" s="15"/>
      <c r="M3" s="15" t="s">
        <v>33</v>
      </c>
      <c r="N3" s="15"/>
      <c r="O3" s="25"/>
      <c r="P3" s="11"/>
    </row>
    <row r="4" spans="1:16" ht="12.75">
      <c r="A4" s="11"/>
      <c r="B4" s="33"/>
      <c r="C4" s="23"/>
      <c r="D4" s="23"/>
      <c r="E4" s="23"/>
      <c r="F4" s="23"/>
      <c r="G4" s="23"/>
      <c r="H4" s="15"/>
      <c r="I4" s="15"/>
      <c r="J4" s="15"/>
      <c r="K4" s="15"/>
      <c r="L4" s="15"/>
      <c r="M4" s="15"/>
      <c r="N4" s="15"/>
      <c r="O4" s="25"/>
      <c r="P4" s="11"/>
    </row>
    <row r="5" spans="1:16" ht="12.75">
      <c r="A5" s="11"/>
      <c r="B5" s="33"/>
      <c r="C5" s="23" t="s">
        <v>573</v>
      </c>
      <c r="D5" s="23"/>
      <c r="E5" s="23" t="s">
        <v>574</v>
      </c>
      <c r="F5" s="24"/>
      <c r="G5" s="23"/>
      <c r="H5" s="15"/>
      <c r="I5" s="15"/>
      <c r="J5" s="15"/>
      <c r="K5" s="15"/>
      <c r="L5" s="15"/>
      <c r="M5" s="15"/>
      <c r="N5" s="15"/>
      <c r="O5" s="25"/>
      <c r="P5" s="11"/>
    </row>
    <row r="6" spans="1:16" ht="12.75">
      <c r="A6" s="11"/>
      <c r="B6" s="33"/>
      <c r="C6" s="23"/>
      <c r="D6" s="23"/>
      <c r="E6" s="23" t="s">
        <v>575</v>
      </c>
      <c r="F6" s="24"/>
      <c r="G6" s="23"/>
      <c r="H6" s="15"/>
      <c r="I6" s="15"/>
      <c r="J6" s="15"/>
      <c r="K6" s="15"/>
      <c r="L6" s="15"/>
      <c r="M6" s="15"/>
      <c r="N6" s="15"/>
      <c r="O6" s="25"/>
      <c r="P6" s="11"/>
    </row>
    <row r="7" spans="1:16" ht="12.75">
      <c r="A7" s="11"/>
      <c r="B7" s="33"/>
      <c r="C7" s="23"/>
      <c r="D7" s="23"/>
      <c r="E7" s="23" t="s">
        <v>576</v>
      </c>
      <c r="F7" s="24"/>
      <c r="G7" s="23"/>
      <c r="H7" s="15"/>
      <c r="I7" s="15"/>
      <c r="J7" s="15"/>
      <c r="K7" s="15"/>
      <c r="L7" s="15"/>
      <c r="M7" s="15"/>
      <c r="N7" s="15"/>
      <c r="O7" s="25"/>
      <c r="P7" s="11"/>
    </row>
    <row r="8" spans="1:16" ht="12.75">
      <c r="A8" s="11"/>
      <c r="B8" s="33"/>
      <c r="C8" s="23"/>
      <c r="D8" s="23"/>
      <c r="E8" s="23" t="s">
        <v>577</v>
      </c>
      <c r="F8" s="24"/>
      <c r="G8" s="23"/>
      <c r="H8" s="15"/>
      <c r="I8" s="15"/>
      <c r="J8" s="15"/>
      <c r="K8" s="15"/>
      <c r="L8" s="15"/>
      <c r="M8" s="15"/>
      <c r="N8" s="15"/>
      <c r="O8" s="25"/>
      <c r="P8" s="11"/>
    </row>
    <row r="9" spans="1:16" ht="12.75">
      <c r="A9" s="11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7"/>
      <c r="P9" s="11"/>
    </row>
    <row r="10" spans="1:16" ht="12.75">
      <c r="A10" s="11"/>
      <c r="B10" s="29" t="s">
        <v>41</v>
      </c>
      <c r="C10" s="19" t="s">
        <v>42</v>
      </c>
      <c r="D10" s="19" t="s">
        <v>2</v>
      </c>
      <c r="E10" s="27" t="s">
        <v>43</v>
      </c>
      <c r="F10" s="28" t="s">
        <v>44</v>
      </c>
      <c r="G10" s="28" t="s">
        <v>44</v>
      </c>
      <c r="H10" s="29" t="s">
        <v>45</v>
      </c>
      <c r="I10" s="19" t="s">
        <v>46</v>
      </c>
      <c r="J10" s="21" t="s">
        <v>47</v>
      </c>
      <c r="K10" s="73" t="s">
        <v>578</v>
      </c>
      <c r="L10" s="27" t="s">
        <v>579</v>
      </c>
      <c r="M10" s="27">
        <v>640</v>
      </c>
      <c r="N10" s="27">
        <v>950</v>
      </c>
      <c r="O10" s="27">
        <v>990</v>
      </c>
      <c r="P10" s="11"/>
    </row>
    <row r="11" spans="1:16" ht="12.75">
      <c r="A11" s="11"/>
      <c r="B11" s="33" t="s">
        <v>52</v>
      </c>
      <c r="C11" s="51"/>
      <c r="D11" s="15"/>
      <c r="E11" s="31"/>
      <c r="F11" s="32" t="s">
        <v>53</v>
      </c>
      <c r="G11" s="32" t="s">
        <v>54</v>
      </c>
      <c r="H11" s="33" t="s">
        <v>41</v>
      </c>
      <c r="I11" s="15"/>
      <c r="J11" s="25"/>
      <c r="K11" s="31" t="s">
        <v>56</v>
      </c>
      <c r="L11" s="31" t="s">
        <v>580</v>
      </c>
      <c r="M11" s="31" t="s">
        <v>581</v>
      </c>
      <c r="N11" s="31" t="s">
        <v>582</v>
      </c>
      <c r="O11" s="31" t="s">
        <v>583</v>
      </c>
      <c r="P11" s="11"/>
    </row>
    <row r="12" spans="1:16" ht="12.75">
      <c r="A12" s="11"/>
      <c r="B12" s="40"/>
      <c r="C12" s="41"/>
      <c r="D12" s="41"/>
      <c r="E12" s="38"/>
      <c r="F12" s="39" t="s">
        <v>58</v>
      </c>
      <c r="G12" s="39" t="s">
        <v>59</v>
      </c>
      <c r="H12" s="40" t="s">
        <v>60</v>
      </c>
      <c r="I12" s="41" t="s">
        <v>61</v>
      </c>
      <c r="J12" s="37"/>
      <c r="K12" s="38">
        <v>2002</v>
      </c>
      <c r="L12" s="38" t="s">
        <v>584</v>
      </c>
      <c r="M12" s="38" t="s">
        <v>585</v>
      </c>
      <c r="N12" s="38" t="s">
        <v>586</v>
      </c>
      <c r="O12" s="38">
        <v>2007</v>
      </c>
      <c r="P12" s="11"/>
    </row>
    <row r="13" spans="1:16" ht="12.75">
      <c r="A13" s="11"/>
      <c r="B13" s="29"/>
      <c r="C13" s="19"/>
      <c r="D13" s="21"/>
      <c r="E13" s="27"/>
      <c r="F13" s="28"/>
      <c r="G13" s="28"/>
      <c r="H13" s="29"/>
      <c r="I13" s="19"/>
      <c r="J13" s="21"/>
      <c r="K13" s="27"/>
      <c r="L13" s="27"/>
      <c r="M13" s="27"/>
      <c r="N13" s="27"/>
      <c r="O13" s="27"/>
      <c r="P13" s="11"/>
    </row>
    <row r="14" spans="1:16" ht="12.75">
      <c r="A14" s="11"/>
      <c r="B14" s="33"/>
      <c r="C14" s="51"/>
      <c r="D14" s="25" t="s">
        <v>587</v>
      </c>
      <c r="E14" s="31"/>
      <c r="F14" s="44"/>
      <c r="G14" s="44"/>
      <c r="H14" s="33"/>
      <c r="I14" s="15"/>
      <c r="J14" s="25"/>
      <c r="K14" s="31">
        <v>295</v>
      </c>
      <c r="L14" s="31">
        <v>295</v>
      </c>
      <c r="M14" s="31" t="s">
        <v>588</v>
      </c>
      <c r="N14" s="31" t="s">
        <v>589</v>
      </c>
      <c r="O14" s="31" t="s">
        <v>590</v>
      </c>
      <c r="P14" s="11"/>
    </row>
    <row r="15" spans="1:16" ht="12.75">
      <c r="A15" s="11"/>
      <c r="B15" s="33"/>
      <c r="C15" s="51"/>
      <c r="D15" s="25"/>
      <c r="E15" s="31"/>
      <c r="F15" s="44"/>
      <c r="G15" s="44"/>
      <c r="H15" s="33"/>
      <c r="I15" s="15"/>
      <c r="J15" s="25"/>
      <c r="K15" s="31"/>
      <c r="L15" s="31"/>
      <c r="M15" s="31"/>
      <c r="N15" s="31" t="s">
        <v>591</v>
      </c>
      <c r="O15" s="31"/>
      <c r="P15" s="11"/>
    </row>
    <row r="16" spans="1:16" ht="12.75">
      <c r="A16" s="11"/>
      <c r="B16" s="33"/>
      <c r="C16" s="51"/>
      <c r="D16" s="25"/>
      <c r="E16" s="31"/>
      <c r="F16" s="44"/>
      <c r="G16" s="44"/>
      <c r="H16" s="33"/>
      <c r="I16" s="15"/>
      <c r="J16" s="25"/>
      <c r="K16" s="31"/>
      <c r="L16" s="31"/>
      <c r="M16" s="31"/>
      <c r="N16" s="31"/>
      <c r="O16" s="31"/>
      <c r="P16" s="11"/>
    </row>
    <row r="17" spans="1:16" ht="12.75">
      <c r="A17" s="11"/>
      <c r="B17" s="33">
        <v>34</v>
      </c>
      <c r="C17" s="51" t="s">
        <v>592</v>
      </c>
      <c r="D17" s="25" t="s">
        <v>593</v>
      </c>
      <c r="E17" s="31">
        <v>1</v>
      </c>
      <c r="F17" s="44">
        <v>173.99</v>
      </c>
      <c r="G17" s="44">
        <v>250.45</v>
      </c>
      <c r="H17" s="45" t="s">
        <v>594</v>
      </c>
      <c r="I17" s="15"/>
      <c r="J17" s="25"/>
      <c r="K17" s="31" t="s">
        <v>80</v>
      </c>
      <c r="L17" s="31" t="s">
        <v>80</v>
      </c>
      <c r="M17" s="31"/>
      <c r="N17" s="31"/>
      <c r="O17" s="31"/>
      <c r="P17" s="11"/>
    </row>
    <row r="18" spans="1:16" ht="12.75">
      <c r="A18" s="11"/>
      <c r="B18" s="33">
        <v>34</v>
      </c>
      <c r="C18" s="51" t="s">
        <v>595</v>
      </c>
      <c r="D18" s="25" t="s">
        <v>596</v>
      </c>
      <c r="E18" s="31">
        <v>1</v>
      </c>
      <c r="F18" s="44">
        <v>164.99</v>
      </c>
      <c r="G18" s="44">
        <v>260.91</v>
      </c>
      <c r="H18" s="33"/>
      <c r="I18" s="15"/>
      <c r="J18" s="25"/>
      <c r="K18" s="31"/>
      <c r="L18" s="31"/>
      <c r="M18" s="31" t="s">
        <v>597</v>
      </c>
      <c r="N18" s="31"/>
      <c r="O18" s="31"/>
      <c r="P18" s="11"/>
    </row>
    <row r="19" spans="1:16" ht="12.75">
      <c r="A19" s="11"/>
      <c r="B19" s="33">
        <v>34</v>
      </c>
      <c r="C19" s="51" t="s">
        <v>78</v>
      </c>
      <c r="D19" s="25" t="s">
        <v>596</v>
      </c>
      <c r="E19" s="31">
        <v>1</v>
      </c>
      <c r="F19" s="44">
        <v>140.99</v>
      </c>
      <c r="G19" s="44">
        <v>260.91</v>
      </c>
      <c r="H19" s="33"/>
      <c r="I19" s="15"/>
      <c r="J19" s="25"/>
      <c r="K19" s="31"/>
      <c r="L19" s="31"/>
      <c r="M19" s="31" t="s">
        <v>598</v>
      </c>
      <c r="N19" s="31"/>
      <c r="O19" s="31"/>
      <c r="P19" s="11"/>
    </row>
    <row r="20" spans="1:16" ht="12.75">
      <c r="A20" s="11"/>
      <c r="B20" s="33">
        <v>13</v>
      </c>
      <c r="C20" s="51" t="s">
        <v>599</v>
      </c>
      <c r="D20" s="25" t="s">
        <v>600</v>
      </c>
      <c r="E20" s="31">
        <v>1</v>
      </c>
      <c r="F20" s="44">
        <v>193.99</v>
      </c>
      <c r="G20" s="44">
        <v>331.4</v>
      </c>
      <c r="H20" s="33"/>
      <c r="I20" s="15"/>
      <c r="J20" s="25"/>
      <c r="K20" s="31"/>
      <c r="L20" s="31"/>
      <c r="M20" s="31"/>
      <c r="N20" s="31" t="s">
        <v>80</v>
      </c>
      <c r="O20" s="31"/>
      <c r="P20" s="11"/>
    </row>
    <row r="21" spans="1:16" ht="12.75">
      <c r="A21" s="11"/>
      <c r="B21" s="22" t="s">
        <v>84</v>
      </c>
      <c r="C21" s="26" t="s">
        <v>85</v>
      </c>
      <c r="D21" s="25" t="s">
        <v>86</v>
      </c>
      <c r="E21" s="31">
        <v>1</v>
      </c>
      <c r="F21" s="44">
        <v>7.99</v>
      </c>
      <c r="G21" s="44">
        <v>12.63</v>
      </c>
      <c r="H21" s="45" t="s">
        <v>87</v>
      </c>
      <c r="I21" s="15"/>
      <c r="J21" s="25"/>
      <c r="K21" s="31" t="s">
        <v>80</v>
      </c>
      <c r="L21" s="31" t="s">
        <v>80</v>
      </c>
      <c r="M21" s="31" t="s">
        <v>80</v>
      </c>
      <c r="N21" s="31" t="s">
        <v>80</v>
      </c>
      <c r="O21" s="25" t="s">
        <v>80</v>
      </c>
      <c r="P21" s="11"/>
    </row>
    <row r="22" spans="1:16" ht="12.75">
      <c r="A22" s="11"/>
      <c r="B22" s="22" t="s">
        <v>88</v>
      </c>
      <c r="C22" s="26" t="s">
        <v>89</v>
      </c>
      <c r="D22" s="25" t="s">
        <v>90</v>
      </c>
      <c r="E22" s="31">
        <v>1</v>
      </c>
      <c r="F22" s="44">
        <v>6.99</v>
      </c>
      <c r="G22" s="44">
        <v>12.12</v>
      </c>
      <c r="H22" s="45" t="s">
        <v>87</v>
      </c>
      <c r="I22" s="15"/>
      <c r="J22" s="25"/>
      <c r="K22" s="31" t="s">
        <v>80</v>
      </c>
      <c r="L22" s="31" t="s">
        <v>80</v>
      </c>
      <c r="M22" s="31" t="s">
        <v>80</v>
      </c>
      <c r="N22" s="31" t="s">
        <v>80</v>
      </c>
      <c r="O22" s="25" t="s">
        <v>80</v>
      </c>
      <c r="P22" s="11"/>
    </row>
    <row r="23" spans="1:16" ht="12.75">
      <c r="A23" s="11"/>
      <c r="B23" s="33">
        <v>33</v>
      </c>
      <c r="C23" s="51" t="s">
        <v>601</v>
      </c>
      <c r="D23" s="25" t="s">
        <v>602</v>
      </c>
      <c r="E23" s="31">
        <v>1</v>
      </c>
      <c r="F23" s="44"/>
      <c r="G23" s="44"/>
      <c r="H23" s="33"/>
      <c r="I23" s="15"/>
      <c r="J23" s="25">
        <v>244</v>
      </c>
      <c r="K23" s="31" t="s">
        <v>80</v>
      </c>
      <c r="L23" s="31" t="s">
        <v>80</v>
      </c>
      <c r="M23" s="31"/>
      <c r="N23" s="31"/>
      <c r="O23" s="31"/>
      <c r="P23" s="11"/>
    </row>
    <row r="24" spans="1:16" ht="12.75">
      <c r="A24" s="11"/>
      <c r="B24" s="33">
        <v>33</v>
      </c>
      <c r="C24" s="51" t="s">
        <v>603</v>
      </c>
      <c r="D24" s="25" t="s">
        <v>602</v>
      </c>
      <c r="E24" s="31">
        <v>1</v>
      </c>
      <c r="F24" s="44">
        <v>76.99</v>
      </c>
      <c r="G24" s="44">
        <v>117.24</v>
      </c>
      <c r="H24" s="33"/>
      <c r="I24" s="15"/>
      <c r="J24" s="25">
        <v>244</v>
      </c>
      <c r="K24" s="31"/>
      <c r="L24" s="31"/>
      <c r="M24" s="31" t="s">
        <v>80</v>
      </c>
      <c r="N24" s="31"/>
      <c r="O24" s="31"/>
      <c r="P24" s="11"/>
    </row>
    <row r="25" spans="1:16" ht="12.75">
      <c r="A25" s="11"/>
      <c r="B25" s="33">
        <v>19</v>
      </c>
      <c r="C25" s="51" t="s">
        <v>604</v>
      </c>
      <c r="D25" s="25" t="s">
        <v>605</v>
      </c>
      <c r="E25" s="31">
        <v>1</v>
      </c>
      <c r="F25" s="44">
        <v>65.99</v>
      </c>
      <c r="G25" s="44">
        <v>120.2</v>
      </c>
      <c r="H25" s="33"/>
      <c r="I25" s="15"/>
      <c r="J25" s="25" t="s">
        <v>606</v>
      </c>
      <c r="K25" s="31"/>
      <c r="L25" s="31"/>
      <c r="M25" s="31"/>
      <c r="N25" s="31" t="s">
        <v>80</v>
      </c>
      <c r="O25" s="31"/>
      <c r="P25" s="11"/>
    </row>
    <row r="26" spans="1:16" ht="12.75">
      <c r="A26" s="11"/>
      <c r="B26" s="22" t="s">
        <v>95</v>
      </c>
      <c r="C26" s="26" t="s">
        <v>96</v>
      </c>
      <c r="D26" s="25" t="s">
        <v>97</v>
      </c>
      <c r="E26" s="31">
        <v>1</v>
      </c>
      <c r="F26" s="44">
        <v>15.99</v>
      </c>
      <c r="G26" s="44">
        <v>31.44</v>
      </c>
      <c r="H26" s="45" t="s">
        <v>98</v>
      </c>
      <c r="I26" s="15"/>
      <c r="J26" s="25"/>
      <c r="K26" s="31" t="s">
        <v>80</v>
      </c>
      <c r="L26" s="31" t="s">
        <v>80</v>
      </c>
      <c r="M26" s="31" t="s">
        <v>80</v>
      </c>
      <c r="N26" s="31" t="s">
        <v>80</v>
      </c>
      <c r="O26" s="25" t="s">
        <v>80</v>
      </c>
      <c r="P26" s="11"/>
    </row>
    <row r="27" spans="1:16" ht="12.75">
      <c r="A27" s="11"/>
      <c r="B27" s="33">
        <v>32</v>
      </c>
      <c r="C27" s="51" t="s">
        <v>607</v>
      </c>
      <c r="D27" s="25" t="s">
        <v>608</v>
      </c>
      <c r="E27" s="31">
        <v>1</v>
      </c>
      <c r="F27" s="44"/>
      <c r="G27" s="44">
        <v>448.46</v>
      </c>
      <c r="H27" s="45"/>
      <c r="I27" s="15"/>
      <c r="J27" s="25"/>
      <c r="K27" s="31"/>
      <c r="L27" s="31"/>
      <c r="M27" s="31" t="s">
        <v>597</v>
      </c>
      <c r="N27" s="31"/>
      <c r="O27" s="25"/>
      <c r="P27" s="11"/>
    </row>
    <row r="28" spans="1:16" ht="12.75">
      <c r="A28" s="11"/>
      <c r="B28" s="33">
        <v>32</v>
      </c>
      <c r="C28" s="51" t="s">
        <v>609</v>
      </c>
      <c r="D28" s="25" t="s">
        <v>608</v>
      </c>
      <c r="E28" s="31">
        <v>1</v>
      </c>
      <c r="F28" s="44">
        <v>191.99</v>
      </c>
      <c r="G28" s="44">
        <v>448.46</v>
      </c>
      <c r="H28" s="45"/>
      <c r="I28" s="15"/>
      <c r="J28" s="25"/>
      <c r="K28" s="31"/>
      <c r="L28" s="31"/>
      <c r="M28" s="31" t="s">
        <v>610</v>
      </c>
      <c r="N28" s="31"/>
      <c r="O28" s="25"/>
      <c r="P28" s="11"/>
    </row>
    <row r="29" spans="1:16" ht="12.75">
      <c r="A29" s="11"/>
      <c r="B29" s="33">
        <v>18</v>
      </c>
      <c r="C29" s="51" t="s">
        <v>611</v>
      </c>
      <c r="D29" s="25" t="s">
        <v>612</v>
      </c>
      <c r="E29" s="31">
        <v>1</v>
      </c>
      <c r="F29" s="44">
        <v>214.99</v>
      </c>
      <c r="G29" s="44">
        <v>426.21</v>
      </c>
      <c r="H29" s="33"/>
      <c r="I29" s="15"/>
      <c r="J29" s="25"/>
      <c r="K29" s="31"/>
      <c r="L29" s="31"/>
      <c r="M29" s="31"/>
      <c r="N29" s="31" t="s">
        <v>80</v>
      </c>
      <c r="O29" s="31"/>
      <c r="P29" s="11"/>
    </row>
    <row r="30" spans="1:16" ht="12.75">
      <c r="A30" s="11"/>
      <c r="B30" s="33">
        <v>32</v>
      </c>
      <c r="C30" s="51" t="s">
        <v>613</v>
      </c>
      <c r="D30" s="25" t="s">
        <v>614</v>
      </c>
      <c r="E30" s="31">
        <v>1</v>
      </c>
      <c r="F30" s="44">
        <v>209.99</v>
      </c>
      <c r="G30" s="44">
        <v>382.91</v>
      </c>
      <c r="H30" s="45" t="s">
        <v>615</v>
      </c>
      <c r="I30" s="15"/>
      <c r="J30" s="25"/>
      <c r="K30" s="31" t="s">
        <v>80</v>
      </c>
      <c r="L30" s="31" t="s">
        <v>80</v>
      </c>
      <c r="M30" s="31"/>
      <c r="N30" s="31"/>
      <c r="O30" s="31"/>
      <c r="P30" s="11"/>
    </row>
    <row r="31" spans="1:16" ht="12.75">
      <c r="A31" s="11"/>
      <c r="B31" s="40"/>
      <c r="C31" s="41"/>
      <c r="D31" s="37"/>
      <c r="E31" s="38"/>
      <c r="F31" s="38"/>
      <c r="G31" s="38"/>
      <c r="H31" s="40"/>
      <c r="I31" s="41"/>
      <c r="J31" s="37"/>
      <c r="K31" s="38"/>
      <c r="L31" s="38"/>
      <c r="M31" s="38"/>
      <c r="N31" s="38"/>
      <c r="O31" s="38"/>
      <c r="P31" s="11"/>
    </row>
    <row r="32" spans="1:16" ht="12.75">
      <c r="A32" s="11"/>
      <c r="B32" s="17"/>
      <c r="C32" s="50"/>
      <c r="D32" s="21"/>
      <c r="E32" s="27"/>
      <c r="F32" s="28"/>
      <c r="G32" s="28"/>
      <c r="H32" s="29"/>
      <c r="I32" s="19"/>
      <c r="J32" s="19"/>
      <c r="K32" s="19"/>
      <c r="L32" s="19"/>
      <c r="M32" s="19"/>
      <c r="N32" s="19"/>
      <c r="O32" s="25"/>
      <c r="P32" s="11"/>
    </row>
    <row r="33" spans="1:16" ht="12.75">
      <c r="A33" s="11"/>
      <c r="B33" s="22"/>
      <c r="C33" s="74" t="s">
        <v>616</v>
      </c>
      <c r="D33" s="15"/>
      <c r="E33" s="31"/>
      <c r="F33" s="44"/>
      <c r="G33" s="44"/>
      <c r="H33" s="33"/>
      <c r="I33" s="15"/>
      <c r="J33" s="51"/>
      <c r="K33" s="51"/>
      <c r="L33" s="51"/>
      <c r="M33" s="51"/>
      <c r="N33" s="51"/>
      <c r="O33" s="25"/>
      <c r="P33" s="11"/>
    </row>
    <row r="34" spans="1:16" ht="12.75">
      <c r="A34" s="11"/>
      <c r="B34" s="22"/>
      <c r="C34" s="74"/>
      <c r="D34" s="15"/>
      <c r="E34" s="31"/>
      <c r="F34" s="44"/>
      <c r="G34" s="44"/>
      <c r="H34" s="33"/>
      <c r="I34" s="15"/>
      <c r="J34" s="51"/>
      <c r="K34" s="51"/>
      <c r="L34" s="51"/>
      <c r="M34" s="51"/>
      <c r="N34" s="51"/>
      <c r="O34" s="25"/>
      <c r="P34" s="11"/>
    </row>
    <row r="35" spans="1:16" ht="12.75">
      <c r="A35" s="11"/>
      <c r="B35" s="22" t="s">
        <v>106</v>
      </c>
      <c r="C35" s="26" t="s">
        <v>617</v>
      </c>
      <c r="D35" s="15" t="s">
        <v>108</v>
      </c>
      <c r="E35" s="31">
        <v>2</v>
      </c>
      <c r="F35" s="44">
        <v>47.99</v>
      </c>
      <c r="G35" s="44">
        <v>78.66</v>
      </c>
      <c r="H35" s="33"/>
      <c r="I35" s="15"/>
      <c r="J35" s="51"/>
      <c r="K35" s="51"/>
      <c r="L35" s="51"/>
      <c r="M35" s="51"/>
      <c r="N35" s="51"/>
      <c r="O35" s="25"/>
      <c r="P35" s="11"/>
    </row>
    <row r="36" spans="1:16" ht="12.75">
      <c r="A36" s="11"/>
      <c r="B36" s="22" t="s">
        <v>109</v>
      </c>
      <c r="C36" s="26" t="s">
        <v>110</v>
      </c>
      <c r="D36" s="15" t="s">
        <v>111</v>
      </c>
      <c r="E36" s="31">
        <v>2</v>
      </c>
      <c r="F36" s="44"/>
      <c r="G36" s="44">
        <v>4.17</v>
      </c>
      <c r="H36" s="33"/>
      <c r="I36" s="15"/>
      <c r="J36" s="51"/>
      <c r="K36" s="51"/>
      <c r="L36" s="51"/>
      <c r="M36" s="51"/>
      <c r="N36" s="51"/>
      <c r="O36" s="25"/>
      <c r="P36" s="11"/>
    </row>
    <row r="37" spans="1:16" ht="12.75">
      <c r="A37" s="11"/>
      <c r="B37" s="22" t="s">
        <v>112</v>
      </c>
      <c r="C37" s="26" t="s">
        <v>113</v>
      </c>
      <c r="D37" s="15" t="s">
        <v>114</v>
      </c>
      <c r="E37" s="31">
        <v>2</v>
      </c>
      <c r="F37" s="44">
        <v>4.99</v>
      </c>
      <c r="G37" s="44">
        <v>7.78</v>
      </c>
      <c r="H37" s="33"/>
      <c r="I37" s="15"/>
      <c r="J37" s="51"/>
      <c r="K37" s="51"/>
      <c r="L37" s="51"/>
      <c r="M37" s="51"/>
      <c r="N37" s="51"/>
      <c r="O37" s="25"/>
      <c r="P37" s="11"/>
    </row>
    <row r="38" spans="1:16" ht="12.75">
      <c r="A38" s="11"/>
      <c r="B38" s="22" t="s">
        <v>115</v>
      </c>
      <c r="C38" s="26" t="s">
        <v>116</v>
      </c>
      <c r="D38" s="15" t="s">
        <v>117</v>
      </c>
      <c r="E38" s="31">
        <v>8</v>
      </c>
      <c r="F38" s="44">
        <v>0.99</v>
      </c>
      <c r="G38" s="44">
        <v>1.9300000000000002</v>
      </c>
      <c r="H38" s="33"/>
      <c r="I38" s="15"/>
      <c r="J38" s="51"/>
      <c r="K38" s="51"/>
      <c r="L38" s="51"/>
      <c r="M38" s="51"/>
      <c r="N38" s="51"/>
      <c r="O38" s="25"/>
      <c r="P38" s="11"/>
    </row>
    <row r="39" spans="1:16" ht="12.75">
      <c r="A39" s="11"/>
      <c r="B39" s="22" t="s">
        <v>118</v>
      </c>
      <c r="C39" s="26" t="s">
        <v>119</v>
      </c>
      <c r="D39" s="15" t="s">
        <v>120</v>
      </c>
      <c r="E39" s="31">
        <v>4</v>
      </c>
      <c r="F39" s="44">
        <v>2.99</v>
      </c>
      <c r="G39" s="44">
        <v>3.69</v>
      </c>
      <c r="H39" s="33"/>
      <c r="I39" s="15"/>
      <c r="J39" s="51"/>
      <c r="K39" s="51"/>
      <c r="L39" s="51"/>
      <c r="M39" s="51"/>
      <c r="N39" s="51"/>
      <c r="O39" s="25"/>
      <c r="P39" s="11"/>
    </row>
    <row r="40" spans="1:16" ht="12.75">
      <c r="A40" s="11"/>
      <c r="B40" s="22" t="s">
        <v>121</v>
      </c>
      <c r="C40" s="26" t="s">
        <v>122</v>
      </c>
      <c r="D40" s="15" t="s">
        <v>123</v>
      </c>
      <c r="E40" s="31">
        <v>2</v>
      </c>
      <c r="F40" s="44">
        <v>0.99</v>
      </c>
      <c r="G40" s="44">
        <v>1.9300000000000002</v>
      </c>
      <c r="H40" s="33"/>
      <c r="I40" s="15"/>
      <c r="J40" s="51"/>
      <c r="K40" s="51"/>
      <c r="L40" s="51"/>
      <c r="M40" s="51"/>
      <c r="N40" s="51"/>
      <c r="O40" s="25"/>
      <c r="P40" s="11"/>
    </row>
    <row r="41" spans="1:16" ht="12.75">
      <c r="A41" s="11"/>
      <c r="B41" s="22" t="s">
        <v>124</v>
      </c>
      <c r="C41" s="26" t="s">
        <v>125</v>
      </c>
      <c r="D41" s="15" t="s">
        <v>126</v>
      </c>
      <c r="E41" s="31">
        <v>2</v>
      </c>
      <c r="F41" s="44">
        <v>0.99</v>
      </c>
      <c r="G41" s="44">
        <v>1.9300000000000002</v>
      </c>
      <c r="H41" s="33"/>
      <c r="I41" s="15"/>
      <c r="J41" s="51"/>
      <c r="K41" s="51"/>
      <c r="L41" s="51"/>
      <c r="M41" s="51"/>
      <c r="N41" s="51"/>
      <c r="O41" s="25"/>
      <c r="P41" s="11"/>
    </row>
    <row r="42" spans="1:16" ht="12.75">
      <c r="A42" s="11"/>
      <c r="B42" s="22" t="s">
        <v>127</v>
      </c>
      <c r="C42" s="26" t="s">
        <v>128</v>
      </c>
      <c r="D42" s="15" t="s">
        <v>129</v>
      </c>
      <c r="E42" s="31">
        <v>2</v>
      </c>
      <c r="F42" s="44">
        <v>0.99</v>
      </c>
      <c r="G42" s="44">
        <v>1.9300000000000002</v>
      </c>
      <c r="H42" s="33"/>
      <c r="I42" s="15"/>
      <c r="J42" s="51"/>
      <c r="K42" s="51"/>
      <c r="L42" s="51"/>
      <c r="M42" s="51"/>
      <c r="N42" s="51"/>
      <c r="O42" s="25"/>
      <c r="P42" s="11"/>
    </row>
    <row r="43" spans="1:16" ht="12.75">
      <c r="A43" s="11"/>
      <c r="B43" s="22" t="s">
        <v>130</v>
      </c>
      <c r="C43" s="26" t="s">
        <v>131</v>
      </c>
      <c r="D43" s="15" t="s">
        <v>132</v>
      </c>
      <c r="E43" s="31">
        <v>2</v>
      </c>
      <c r="F43" s="44">
        <v>1.99</v>
      </c>
      <c r="G43" s="44">
        <v>3.75</v>
      </c>
      <c r="H43" s="33"/>
      <c r="I43" s="15"/>
      <c r="J43" s="51"/>
      <c r="K43" s="51"/>
      <c r="L43" s="51"/>
      <c r="M43" s="51"/>
      <c r="N43" s="51"/>
      <c r="O43" s="25"/>
      <c r="P43" s="11"/>
    </row>
    <row r="44" spans="1:16" ht="12.75">
      <c r="A44" s="11"/>
      <c r="B44" s="22" t="s">
        <v>133</v>
      </c>
      <c r="C44" s="26" t="s">
        <v>134</v>
      </c>
      <c r="D44" s="15" t="s">
        <v>135</v>
      </c>
      <c r="E44" s="31">
        <v>2</v>
      </c>
      <c r="F44" s="44">
        <v>2.99</v>
      </c>
      <c r="G44" s="44">
        <v>5.13</v>
      </c>
      <c r="H44" s="33"/>
      <c r="I44" s="15"/>
      <c r="J44" s="51"/>
      <c r="K44" s="51"/>
      <c r="L44" s="51"/>
      <c r="M44" s="51"/>
      <c r="N44" s="51"/>
      <c r="O44" s="25"/>
      <c r="P44" s="11"/>
    </row>
    <row r="45" spans="1:16" ht="12.75">
      <c r="A45" s="11"/>
      <c r="B45" s="35"/>
      <c r="C45" s="36"/>
      <c r="D45" s="41"/>
      <c r="E45" s="38"/>
      <c r="F45" s="39"/>
      <c r="G45" s="39"/>
      <c r="H45" s="40"/>
      <c r="I45" s="41"/>
      <c r="J45" s="41"/>
      <c r="K45" s="41"/>
      <c r="L45" s="41"/>
      <c r="M45" s="41"/>
      <c r="N45" s="41"/>
      <c r="O45" s="37"/>
      <c r="P45" s="11"/>
    </row>
    <row r="46" spans="1:16" ht="12.75">
      <c r="A46" s="11"/>
      <c r="B46" s="22"/>
      <c r="C46" s="26"/>
      <c r="D46" s="51"/>
      <c r="E46" s="31"/>
      <c r="F46" s="44"/>
      <c r="G46" s="44"/>
      <c r="H46" s="33"/>
      <c r="I46" s="51"/>
      <c r="J46" s="51"/>
      <c r="K46" s="27"/>
      <c r="L46" s="27"/>
      <c r="M46" s="27"/>
      <c r="N46" s="27"/>
      <c r="O46" s="25"/>
      <c r="P46" s="11"/>
    </row>
    <row r="47" spans="1:16" ht="12.75">
      <c r="A47" s="11"/>
      <c r="B47" s="22" t="s">
        <v>618</v>
      </c>
      <c r="C47" s="26" t="s">
        <v>141</v>
      </c>
      <c r="D47" s="15" t="s">
        <v>619</v>
      </c>
      <c r="E47" s="31">
        <v>2</v>
      </c>
      <c r="F47" s="44">
        <v>116.99</v>
      </c>
      <c r="G47" s="44">
        <v>165.58</v>
      </c>
      <c r="H47" s="33"/>
      <c r="I47" s="15"/>
      <c r="J47" s="25"/>
      <c r="K47" s="31"/>
      <c r="L47" s="31" t="s">
        <v>56</v>
      </c>
      <c r="M47" s="31"/>
      <c r="N47" s="31" t="s">
        <v>80</v>
      </c>
      <c r="O47" s="31"/>
      <c r="P47" s="11"/>
    </row>
    <row r="48" spans="1:16" ht="12.75">
      <c r="A48" s="11"/>
      <c r="B48" s="33">
        <v>4</v>
      </c>
      <c r="C48" s="51" t="s">
        <v>145</v>
      </c>
      <c r="D48" s="15" t="s">
        <v>620</v>
      </c>
      <c r="E48" s="31">
        <v>2</v>
      </c>
      <c r="F48" s="44">
        <v>47.99</v>
      </c>
      <c r="G48" s="44">
        <v>78.66</v>
      </c>
      <c r="H48" s="33"/>
      <c r="I48" s="15"/>
      <c r="J48" s="25"/>
      <c r="K48" s="31"/>
      <c r="L48" s="31" t="s">
        <v>621</v>
      </c>
      <c r="M48" s="31" t="s">
        <v>80</v>
      </c>
      <c r="N48" s="31"/>
      <c r="O48" s="31"/>
      <c r="P48" s="11"/>
    </row>
    <row r="49" spans="1:16" ht="12.75">
      <c r="A49" s="11"/>
      <c r="B49" s="22" t="s">
        <v>146</v>
      </c>
      <c r="C49" s="26" t="s">
        <v>147</v>
      </c>
      <c r="D49" s="15" t="s">
        <v>148</v>
      </c>
      <c r="E49" s="31">
        <v>2</v>
      </c>
      <c r="F49" s="44">
        <v>6.99</v>
      </c>
      <c r="G49" s="44">
        <v>11.87</v>
      </c>
      <c r="H49" s="33"/>
      <c r="I49" s="15"/>
      <c r="J49" s="25"/>
      <c r="K49" s="31"/>
      <c r="L49" s="31" t="s">
        <v>80</v>
      </c>
      <c r="M49" s="31" t="s">
        <v>598</v>
      </c>
      <c r="N49" s="31" t="s">
        <v>80</v>
      </c>
      <c r="O49" s="31"/>
      <c r="P49" s="11"/>
    </row>
    <row r="50" spans="1:16" ht="12.75">
      <c r="A50" s="11"/>
      <c r="B50" s="22" t="s">
        <v>146</v>
      </c>
      <c r="C50" s="26" t="s">
        <v>151</v>
      </c>
      <c r="D50" s="15" t="s">
        <v>152</v>
      </c>
      <c r="E50" s="31">
        <v>4</v>
      </c>
      <c r="F50" s="44">
        <v>6.99</v>
      </c>
      <c r="G50" s="44">
        <v>11.87</v>
      </c>
      <c r="H50" s="33"/>
      <c r="I50" s="15"/>
      <c r="J50" s="25"/>
      <c r="K50" s="31"/>
      <c r="L50" s="31" t="s">
        <v>80</v>
      </c>
      <c r="M50" s="31" t="s">
        <v>598</v>
      </c>
      <c r="N50" s="31" t="s">
        <v>80</v>
      </c>
      <c r="O50" s="31"/>
      <c r="P50" s="11"/>
    </row>
    <row r="51" spans="1:16" ht="12.75">
      <c r="A51" s="11"/>
      <c r="B51" s="22" t="s">
        <v>146</v>
      </c>
      <c r="C51" s="26" t="s">
        <v>153</v>
      </c>
      <c r="D51" s="15" t="s">
        <v>154</v>
      </c>
      <c r="E51" s="31">
        <v>4</v>
      </c>
      <c r="F51" s="44">
        <v>6.99</v>
      </c>
      <c r="G51" s="44">
        <v>11.87</v>
      </c>
      <c r="H51" s="33"/>
      <c r="I51" s="15"/>
      <c r="J51" s="25"/>
      <c r="K51" s="31"/>
      <c r="L51" s="31"/>
      <c r="M51" s="31"/>
      <c r="N51" s="31" t="s">
        <v>622</v>
      </c>
      <c r="O51" s="31"/>
      <c r="P51" s="11"/>
    </row>
    <row r="52" spans="1:16" ht="12.75">
      <c r="A52" s="11"/>
      <c r="B52" s="22" t="s">
        <v>146</v>
      </c>
      <c r="C52" s="26" t="s">
        <v>161</v>
      </c>
      <c r="D52" s="15" t="s">
        <v>157</v>
      </c>
      <c r="E52" s="31">
        <v>4</v>
      </c>
      <c r="F52" s="44">
        <v>6.99</v>
      </c>
      <c r="G52" s="44">
        <v>11.87</v>
      </c>
      <c r="H52" s="33"/>
      <c r="I52" s="15" t="s">
        <v>623</v>
      </c>
      <c r="J52" s="25"/>
      <c r="K52" s="31"/>
      <c r="L52" s="31" t="s">
        <v>80</v>
      </c>
      <c r="M52" s="31" t="s">
        <v>80</v>
      </c>
      <c r="N52" s="31" t="s">
        <v>80</v>
      </c>
      <c r="O52" s="31"/>
      <c r="P52" s="11"/>
    </row>
    <row r="53" spans="1:16" ht="12.75">
      <c r="A53" s="11"/>
      <c r="B53" s="22" t="s">
        <v>165</v>
      </c>
      <c r="C53" s="26" t="s">
        <v>166</v>
      </c>
      <c r="D53" s="15" t="s">
        <v>624</v>
      </c>
      <c r="E53" s="31">
        <v>2</v>
      </c>
      <c r="F53" s="44">
        <v>13.99</v>
      </c>
      <c r="G53" s="44">
        <v>23.18</v>
      </c>
      <c r="H53" s="33"/>
      <c r="I53" s="15"/>
      <c r="J53" s="25">
        <v>512</v>
      </c>
      <c r="K53" s="31"/>
      <c r="L53" s="31"/>
      <c r="M53" s="31" t="s">
        <v>625</v>
      </c>
      <c r="N53" s="31"/>
      <c r="O53" s="31"/>
      <c r="P53" s="11"/>
    </row>
    <row r="54" spans="1:16" ht="12.75">
      <c r="A54" s="11"/>
      <c r="B54" s="22" t="s">
        <v>165</v>
      </c>
      <c r="C54" s="26" t="s">
        <v>626</v>
      </c>
      <c r="D54" s="15" t="s">
        <v>624</v>
      </c>
      <c r="E54" s="31">
        <v>2</v>
      </c>
      <c r="F54" s="44">
        <v>41.99</v>
      </c>
      <c r="G54" s="44">
        <v>23.18</v>
      </c>
      <c r="H54" s="33"/>
      <c r="I54" s="15"/>
      <c r="J54" s="25">
        <v>517</v>
      </c>
      <c r="K54" s="31"/>
      <c r="L54" s="31" t="s">
        <v>80</v>
      </c>
      <c r="M54" s="31"/>
      <c r="N54" s="31"/>
      <c r="O54" s="31"/>
      <c r="P54" s="11"/>
    </row>
    <row r="55" spans="1:16" ht="12.75">
      <c r="A55" s="11"/>
      <c r="B55" s="22" t="s">
        <v>165</v>
      </c>
      <c r="C55" s="26" t="s">
        <v>168</v>
      </c>
      <c r="D55" s="15" t="s">
        <v>624</v>
      </c>
      <c r="E55" s="31">
        <v>2</v>
      </c>
      <c r="F55" s="44">
        <v>14.99</v>
      </c>
      <c r="G55" s="44">
        <v>23.18</v>
      </c>
      <c r="H55" s="33"/>
      <c r="I55" s="15"/>
      <c r="J55" s="25">
        <v>492</v>
      </c>
      <c r="K55" s="31"/>
      <c r="L55" s="31"/>
      <c r="M55" s="31" t="s">
        <v>627</v>
      </c>
      <c r="N55" s="31"/>
      <c r="O55" s="31"/>
      <c r="P55" s="11"/>
    </row>
    <row r="56" spans="1:16" ht="12.75">
      <c r="A56" s="11"/>
      <c r="B56" s="22" t="s">
        <v>165</v>
      </c>
      <c r="C56" s="26" t="s">
        <v>628</v>
      </c>
      <c r="D56" s="15" t="s">
        <v>624</v>
      </c>
      <c r="E56" s="31">
        <v>2</v>
      </c>
      <c r="F56" s="44"/>
      <c r="G56" s="44">
        <v>23.18</v>
      </c>
      <c r="H56" s="33"/>
      <c r="I56" s="15"/>
      <c r="J56" s="25">
        <v>482</v>
      </c>
      <c r="K56" s="31"/>
      <c r="L56" s="31"/>
      <c r="M56" s="31"/>
      <c r="N56" s="31" t="s">
        <v>629</v>
      </c>
      <c r="O56" s="31"/>
      <c r="P56" s="11"/>
    </row>
    <row r="57" spans="1:16" ht="12.75">
      <c r="A57" s="11"/>
      <c r="B57" s="22" t="s">
        <v>165</v>
      </c>
      <c r="C57" s="26" t="s">
        <v>630</v>
      </c>
      <c r="D57" s="15" t="s">
        <v>631</v>
      </c>
      <c r="E57" s="31">
        <v>2</v>
      </c>
      <c r="F57" s="44">
        <v>11.99</v>
      </c>
      <c r="G57" s="44">
        <v>24.22</v>
      </c>
      <c r="H57" s="33"/>
      <c r="I57" s="15"/>
      <c r="J57" s="25">
        <v>462</v>
      </c>
      <c r="K57" s="31"/>
      <c r="L57" s="31"/>
      <c r="M57" s="31"/>
      <c r="N57" s="31" t="s">
        <v>632</v>
      </c>
      <c r="O57" s="31"/>
      <c r="P57" s="11"/>
    </row>
    <row r="58" spans="1:16" ht="12.75">
      <c r="A58" s="11"/>
      <c r="B58" s="22" t="s">
        <v>91</v>
      </c>
      <c r="C58" s="26" t="s">
        <v>171</v>
      </c>
      <c r="D58" s="15" t="s">
        <v>172</v>
      </c>
      <c r="E58" s="31">
        <v>2</v>
      </c>
      <c r="F58" s="44">
        <v>6.99</v>
      </c>
      <c r="G58" s="44">
        <v>10.83</v>
      </c>
      <c r="H58" s="33"/>
      <c r="I58" s="15"/>
      <c r="J58" s="25"/>
      <c r="K58" s="31" t="s">
        <v>625</v>
      </c>
      <c r="L58" s="31"/>
      <c r="M58" s="31" t="s">
        <v>625</v>
      </c>
      <c r="N58" s="31"/>
      <c r="O58" s="31"/>
      <c r="P58" s="11"/>
    </row>
    <row r="59" spans="1:16" ht="12.75">
      <c r="A59" s="11"/>
      <c r="B59" s="22" t="s">
        <v>91</v>
      </c>
      <c r="C59" s="26" t="s">
        <v>173</v>
      </c>
      <c r="D59" s="15" t="s">
        <v>172</v>
      </c>
      <c r="E59" s="31">
        <v>2</v>
      </c>
      <c r="F59" s="44">
        <v>22.99</v>
      </c>
      <c r="G59" s="44">
        <v>42.01</v>
      </c>
      <c r="H59" s="33"/>
      <c r="I59" s="15"/>
      <c r="J59" s="25"/>
      <c r="K59" s="31" t="s">
        <v>174</v>
      </c>
      <c r="L59" s="31"/>
      <c r="M59" s="31" t="s">
        <v>174</v>
      </c>
      <c r="N59" s="31"/>
      <c r="O59" s="31"/>
      <c r="P59" s="11"/>
    </row>
    <row r="60" spans="1:16" ht="12.75">
      <c r="A60" s="11"/>
      <c r="B60" s="22" t="s">
        <v>91</v>
      </c>
      <c r="C60" s="26" t="s">
        <v>176</v>
      </c>
      <c r="D60" s="15" t="s">
        <v>172</v>
      </c>
      <c r="E60" s="31">
        <v>2</v>
      </c>
      <c r="F60" s="44">
        <v>30.99</v>
      </c>
      <c r="G60" s="44">
        <v>42.63</v>
      </c>
      <c r="H60" s="33"/>
      <c r="I60" s="15"/>
      <c r="J60" s="25"/>
      <c r="K60" s="31"/>
      <c r="L60" s="31" t="s">
        <v>80</v>
      </c>
      <c r="M60" s="31" t="s">
        <v>598</v>
      </c>
      <c r="N60" s="31" t="s">
        <v>80</v>
      </c>
      <c r="O60" s="31"/>
      <c r="P60" s="11"/>
    </row>
    <row r="61" spans="1:16" ht="12.75">
      <c r="A61" s="11"/>
      <c r="B61" s="22" t="s">
        <v>77</v>
      </c>
      <c r="C61" s="26" t="s">
        <v>177</v>
      </c>
      <c r="D61" s="15" t="s">
        <v>178</v>
      </c>
      <c r="E61" s="31">
        <v>2</v>
      </c>
      <c r="F61" s="44">
        <v>1.99</v>
      </c>
      <c r="G61" s="44">
        <v>3.75</v>
      </c>
      <c r="H61" s="33"/>
      <c r="I61" s="15"/>
      <c r="J61" s="25"/>
      <c r="K61" s="31"/>
      <c r="L61" s="31" t="s">
        <v>80</v>
      </c>
      <c r="M61" s="31" t="s">
        <v>80</v>
      </c>
      <c r="N61" s="31" t="s">
        <v>80</v>
      </c>
      <c r="O61" s="31"/>
      <c r="P61" s="11"/>
    </row>
    <row r="62" spans="1:16" ht="12.75">
      <c r="A62" s="11"/>
      <c r="B62" s="22" t="s">
        <v>179</v>
      </c>
      <c r="C62" s="26" t="s">
        <v>180</v>
      </c>
      <c r="D62" s="15" t="s">
        <v>181</v>
      </c>
      <c r="E62" s="31">
        <v>2</v>
      </c>
      <c r="F62" s="44">
        <v>12.99</v>
      </c>
      <c r="G62" s="44">
        <v>20.52</v>
      </c>
      <c r="H62" s="33"/>
      <c r="I62" s="15">
        <v>4</v>
      </c>
      <c r="J62" s="25"/>
      <c r="K62" s="31"/>
      <c r="L62" s="31" t="s">
        <v>80</v>
      </c>
      <c r="M62" s="31" t="s">
        <v>80</v>
      </c>
      <c r="N62" s="31" t="s">
        <v>80</v>
      </c>
      <c r="O62" s="31"/>
      <c r="P62" s="11"/>
    </row>
    <row r="63" spans="1:16" ht="12.75">
      <c r="A63" s="11"/>
      <c r="B63" s="22" t="s">
        <v>182</v>
      </c>
      <c r="C63" s="26" t="s">
        <v>633</v>
      </c>
      <c r="D63" s="15" t="s">
        <v>634</v>
      </c>
      <c r="E63" s="31">
        <v>2</v>
      </c>
      <c r="F63" s="44"/>
      <c r="G63" s="44"/>
      <c r="H63" s="33"/>
      <c r="I63" s="15"/>
      <c r="J63" s="25"/>
      <c r="K63" s="31"/>
      <c r="L63" s="31"/>
      <c r="M63" s="31" t="s">
        <v>174</v>
      </c>
      <c r="N63" s="31"/>
      <c r="O63" s="31"/>
      <c r="P63" s="11"/>
    </row>
    <row r="64" spans="1:16" ht="12.75">
      <c r="A64" s="11"/>
      <c r="B64" s="22" t="s">
        <v>182</v>
      </c>
      <c r="C64" s="26" t="s">
        <v>635</v>
      </c>
      <c r="D64" s="15" t="s">
        <v>636</v>
      </c>
      <c r="E64" s="31">
        <v>2</v>
      </c>
      <c r="F64" s="44"/>
      <c r="G64" s="44">
        <v>95.44</v>
      </c>
      <c r="H64" s="33"/>
      <c r="I64" s="15"/>
      <c r="J64" s="25">
        <v>200</v>
      </c>
      <c r="K64" s="31"/>
      <c r="L64" s="31"/>
      <c r="M64" s="31" t="s">
        <v>625</v>
      </c>
      <c r="N64" s="31"/>
      <c r="O64" s="31"/>
      <c r="P64" s="11"/>
    </row>
    <row r="65" spans="1:16" ht="12.75">
      <c r="A65" s="11"/>
      <c r="B65" s="22" t="s">
        <v>182</v>
      </c>
      <c r="C65" s="26" t="s">
        <v>637</v>
      </c>
      <c r="D65" s="15" t="s">
        <v>638</v>
      </c>
      <c r="E65" s="31">
        <v>2</v>
      </c>
      <c r="F65" s="44">
        <v>44.99</v>
      </c>
      <c r="G65" s="44">
        <v>81.51</v>
      </c>
      <c r="H65" s="33"/>
      <c r="I65" s="15"/>
      <c r="J65" s="25">
        <v>200</v>
      </c>
      <c r="K65" s="31"/>
      <c r="L65" s="31" t="s">
        <v>80</v>
      </c>
      <c r="M65" s="31" t="s">
        <v>639</v>
      </c>
      <c r="N65" s="31" t="s">
        <v>622</v>
      </c>
      <c r="O65" s="31"/>
      <c r="P65" s="11"/>
    </row>
    <row r="66" spans="1:16" ht="12.75">
      <c r="A66" s="11"/>
      <c r="B66" s="22" t="s">
        <v>182</v>
      </c>
      <c r="C66" s="26" t="s">
        <v>640</v>
      </c>
      <c r="D66" s="15" t="s">
        <v>638</v>
      </c>
      <c r="E66" s="31">
        <v>2</v>
      </c>
      <c r="F66" s="44">
        <v>67.99</v>
      </c>
      <c r="G66" s="44">
        <v>80.17</v>
      </c>
      <c r="H66" s="33"/>
      <c r="I66" s="15"/>
      <c r="J66" s="25">
        <v>235</v>
      </c>
      <c r="K66" s="31"/>
      <c r="L66" s="31"/>
      <c r="M66" s="31"/>
      <c r="N66" s="31" t="s">
        <v>581</v>
      </c>
      <c r="O66" s="31"/>
      <c r="P66" s="11"/>
    </row>
    <row r="67" spans="1:16" ht="12.75">
      <c r="A67" s="11"/>
      <c r="B67" s="22" t="s">
        <v>182</v>
      </c>
      <c r="C67" s="26" t="s">
        <v>641</v>
      </c>
      <c r="D67" s="15" t="s">
        <v>638</v>
      </c>
      <c r="E67" s="31">
        <v>2</v>
      </c>
      <c r="F67" s="44"/>
      <c r="G67" s="44"/>
      <c r="H67" s="33"/>
      <c r="I67" s="15"/>
      <c r="J67" s="25">
        <v>200</v>
      </c>
      <c r="K67" s="31"/>
      <c r="L67" s="31"/>
      <c r="M67" s="31" t="s">
        <v>632</v>
      </c>
      <c r="N67" s="31"/>
      <c r="O67" s="31"/>
      <c r="P67" s="11"/>
    </row>
    <row r="68" spans="1:16" ht="12.75">
      <c r="A68" s="11"/>
      <c r="B68" s="22" t="s">
        <v>185</v>
      </c>
      <c r="C68" s="26" t="s">
        <v>188</v>
      </c>
      <c r="D68" s="15" t="s">
        <v>642</v>
      </c>
      <c r="E68" s="31">
        <v>2</v>
      </c>
      <c r="F68" s="44">
        <v>62.99</v>
      </c>
      <c r="G68" s="44">
        <v>90.52</v>
      </c>
      <c r="H68" s="33"/>
      <c r="I68" s="15"/>
      <c r="J68" s="25">
        <v>546</v>
      </c>
      <c r="K68" s="31"/>
      <c r="L68" s="31"/>
      <c r="M68" s="31" t="s">
        <v>625</v>
      </c>
      <c r="N68" s="31"/>
      <c r="O68" s="31"/>
      <c r="P68" s="11"/>
    </row>
    <row r="69" spans="1:16" ht="12.75">
      <c r="A69" s="11"/>
      <c r="B69" s="22" t="s">
        <v>185</v>
      </c>
      <c r="C69" s="26" t="s">
        <v>186</v>
      </c>
      <c r="D69" s="15" t="s">
        <v>642</v>
      </c>
      <c r="E69" s="31">
        <v>2</v>
      </c>
      <c r="F69" s="44"/>
      <c r="G69" s="44">
        <v>90.52</v>
      </c>
      <c r="H69" s="33"/>
      <c r="I69" s="15"/>
      <c r="J69" s="25">
        <v>526</v>
      </c>
      <c r="K69" s="31"/>
      <c r="L69" s="31"/>
      <c r="M69" s="31" t="s">
        <v>174</v>
      </c>
      <c r="N69" s="31"/>
      <c r="O69" s="31"/>
      <c r="P69" s="11"/>
    </row>
    <row r="70" spans="1:16" ht="12.75">
      <c r="A70" s="11"/>
      <c r="B70" s="22" t="s">
        <v>185</v>
      </c>
      <c r="C70" s="26" t="s">
        <v>643</v>
      </c>
      <c r="D70" s="15" t="s">
        <v>642</v>
      </c>
      <c r="E70" s="31">
        <v>2</v>
      </c>
      <c r="F70" s="44">
        <v>101.99</v>
      </c>
      <c r="G70" s="44">
        <v>88.08</v>
      </c>
      <c r="H70" s="33"/>
      <c r="I70" s="15"/>
      <c r="J70" s="25">
        <v>551</v>
      </c>
      <c r="K70" s="31"/>
      <c r="L70" s="31" t="s">
        <v>80</v>
      </c>
      <c r="M70" s="31"/>
      <c r="N70" s="31"/>
      <c r="O70" s="31"/>
      <c r="P70" s="11"/>
    </row>
    <row r="71" spans="1:16" ht="12.75">
      <c r="A71" s="11"/>
      <c r="B71" s="22" t="s">
        <v>185</v>
      </c>
      <c r="C71" s="26" t="s">
        <v>644</v>
      </c>
      <c r="D71" s="15" t="s">
        <v>642</v>
      </c>
      <c r="E71" s="31">
        <v>2</v>
      </c>
      <c r="F71" s="44"/>
      <c r="G71" s="44">
        <v>88.08</v>
      </c>
      <c r="H71" s="33"/>
      <c r="I71" s="15"/>
      <c r="J71" s="25">
        <v>516</v>
      </c>
      <c r="K71" s="31"/>
      <c r="L71" s="31"/>
      <c r="M71" s="31"/>
      <c r="N71" s="31" t="s">
        <v>645</v>
      </c>
      <c r="O71" s="31"/>
      <c r="P71" s="11"/>
    </row>
    <row r="72" spans="1:16" ht="12.75">
      <c r="A72" s="11"/>
      <c r="B72" s="22" t="s">
        <v>185</v>
      </c>
      <c r="C72" s="26" t="s">
        <v>646</v>
      </c>
      <c r="D72" s="15" t="s">
        <v>642</v>
      </c>
      <c r="E72" s="31">
        <v>2</v>
      </c>
      <c r="F72" s="44"/>
      <c r="G72" s="44"/>
      <c r="H72" s="33"/>
      <c r="I72" s="15"/>
      <c r="J72" s="25">
        <v>526</v>
      </c>
      <c r="K72" s="31"/>
      <c r="L72" s="31"/>
      <c r="M72" s="31" t="s">
        <v>639</v>
      </c>
      <c r="N72" s="31"/>
      <c r="O72" s="31"/>
      <c r="P72" s="11"/>
    </row>
    <row r="73" spans="1:16" ht="12.75">
      <c r="A73" s="11"/>
      <c r="B73" s="22" t="s">
        <v>185</v>
      </c>
      <c r="C73" s="26" t="s">
        <v>647</v>
      </c>
      <c r="D73" s="15" t="s">
        <v>642</v>
      </c>
      <c r="E73" s="31">
        <v>2</v>
      </c>
      <c r="F73" s="44">
        <v>95.99</v>
      </c>
      <c r="G73" s="44">
        <v>125.25</v>
      </c>
      <c r="H73" s="33"/>
      <c r="I73" s="15"/>
      <c r="J73" s="25">
        <v>526</v>
      </c>
      <c r="K73" s="31"/>
      <c r="L73" s="31"/>
      <c r="M73" s="31"/>
      <c r="N73" s="31" t="s">
        <v>610</v>
      </c>
      <c r="O73" s="31"/>
      <c r="P73" s="11"/>
    </row>
    <row r="74" spans="1:16" ht="12.75">
      <c r="A74" s="11"/>
      <c r="B74" s="22" t="s">
        <v>185</v>
      </c>
      <c r="C74" s="26" t="s">
        <v>648</v>
      </c>
      <c r="D74" s="15" t="s">
        <v>642</v>
      </c>
      <c r="E74" s="31">
        <v>2</v>
      </c>
      <c r="F74" s="44"/>
      <c r="G74" s="44"/>
      <c r="H74" s="33"/>
      <c r="I74" s="15"/>
      <c r="J74" s="25">
        <v>526</v>
      </c>
      <c r="K74" s="31"/>
      <c r="L74" s="31"/>
      <c r="M74" s="31" t="s">
        <v>632</v>
      </c>
      <c r="N74" s="31"/>
      <c r="O74" s="31"/>
      <c r="P74" s="11"/>
    </row>
    <row r="75" spans="1:16" ht="12.75">
      <c r="A75" s="11"/>
      <c r="B75" s="22" t="s">
        <v>185</v>
      </c>
      <c r="C75" s="26" t="s">
        <v>649</v>
      </c>
      <c r="D75" s="15" t="s">
        <v>642</v>
      </c>
      <c r="E75" s="31">
        <v>2</v>
      </c>
      <c r="F75" s="44">
        <v>80.99</v>
      </c>
      <c r="G75" s="44">
        <v>125.25</v>
      </c>
      <c r="H75" s="33"/>
      <c r="I75" s="15"/>
      <c r="J75" s="25">
        <v>496</v>
      </c>
      <c r="K75" s="31"/>
      <c r="L75" s="31"/>
      <c r="M75" s="31"/>
      <c r="N75" s="31" t="s">
        <v>632</v>
      </c>
      <c r="O75" s="31"/>
      <c r="P75" s="11"/>
    </row>
    <row r="76" spans="1:16" ht="12.75">
      <c r="A76" s="11"/>
      <c r="B76" s="33">
        <v>38</v>
      </c>
      <c r="C76" s="26" t="s">
        <v>650</v>
      </c>
      <c r="D76" s="15" t="s">
        <v>195</v>
      </c>
      <c r="E76" s="31">
        <v>2</v>
      </c>
      <c r="F76" s="44"/>
      <c r="G76" s="44"/>
      <c r="H76" s="33">
        <v>5.1</v>
      </c>
      <c r="I76" s="15">
        <v>4.4</v>
      </c>
      <c r="J76" s="25"/>
      <c r="K76" s="31"/>
      <c r="L76" s="31"/>
      <c r="M76" s="31" t="s">
        <v>651</v>
      </c>
      <c r="N76" s="31"/>
      <c r="O76" s="31"/>
      <c r="P76" s="11"/>
    </row>
    <row r="77" spans="1:16" ht="12.75">
      <c r="A77" s="11"/>
      <c r="B77" s="33">
        <v>38</v>
      </c>
      <c r="C77" s="26" t="s">
        <v>652</v>
      </c>
      <c r="D77" s="15" t="s">
        <v>195</v>
      </c>
      <c r="E77" s="31"/>
      <c r="F77" s="44">
        <v>145.99</v>
      </c>
      <c r="G77" s="44">
        <v>212.91</v>
      </c>
      <c r="H77" s="33">
        <v>5.25</v>
      </c>
      <c r="I77" s="15">
        <v>4.8</v>
      </c>
      <c r="J77" s="25"/>
      <c r="K77" s="31"/>
      <c r="L77" s="31"/>
      <c r="M77" s="31" t="s">
        <v>625</v>
      </c>
      <c r="N77" s="31"/>
      <c r="O77" s="31"/>
      <c r="P77" s="11"/>
    </row>
    <row r="78" spans="1:16" ht="12.75">
      <c r="A78" s="11"/>
      <c r="B78" s="33">
        <v>38</v>
      </c>
      <c r="C78" s="51" t="s">
        <v>653</v>
      </c>
      <c r="D78" s="15" t="s">
        <v>195</v>
      </c>
      <c r="E78" s="31"/>
      <c r="F78" s="44">
        <v>145.99</v>
      </c>
      <c r="G78" s="44">
        <v>212.91</v>
      </c>
      <c r="H78" s="33"/>
      <c r="I78" s="15">
        <v>3.6</v>
      </c>
      <c r="J78" s="25"/>
      <c r="K78" s="31" t="s">
        <v>140</v>
      </c>
      <c r="L78" s="31" t="s">
        <v>140</v>
      </c>
      <c r="M78" s="31"/>
      <c r="N78" s="31"/>
      <c r="O78" s="31"/>
      <c r="P78" s="11"/>
    </row>
    <row r="79" spans="1:16" ht="12.75">
      <c r="A79" s="11"/>
      <c r="B79" s="33">
        <v>38</v>
      </c>
      <c r="C79" s="51" t="s">
        <v>654</v>
      </c>
      <c r="D79" s="15" t="s">
        <v>195</v>
      </c>
      <c r="E79" s="31"/>
      <c r="F79" s="44">
        <v>145.99</v>
      </c>
      <c r="G79" s="44">
        <v>212.91</v>
      </c>
      <c r="H79" s="33"/>
      <c r="I79" s="15">
        <v>3.8</v>
      </c>
      <c r="J79" s="25"/>
      <c r="K79" s="31" t="s">
        <v>140</v>
      </c>
      <c r="L79" s="31" t="s">
        <v>140</v>
      </c>
      <c r="M79" s="31"/>
      <c r="N79" s="31"/>
      <c r="O79" s="31"/>
      <c r="P79" s="11"/>
    </row>
    <row r="80" spans="1:16" ht="12.75">
      <c r="A80" s="11"/>
      <c r="B80" s="33">
        <v>38</v>
      </c>
      <c r="C80" s="51" t="s">
        <v>655</v>
      </c>
      <c r="D80" s="15" t="s">
        <v>195</v>
      </c>
      <c r="E80" s="31"/>
      <c r="F80" s="44">
        <v>145.99</v>
      </c>
      <c r="G80" s="44">
        <v>212.91</v>
      </c>
      <c r="H80" s="33">
        <v>5</v>
      </c>
      <c r="I80" s="15">
        <v>4</v>
      </c>
      <c r="J80" s="25"/>
      <c r="K80" s="31" t="s">
        <v>140</v>
      </c>
      <c r="L80" s="31" t="s">
        <v>140</v>
      </c>
      <c r="M80" s="31"/>
      <c r="N80" s="31"/>
      <c r="O80" s="31"/>
      <c r="P80" s="11"/>
    </row>
    <row r="81" spans="1:16" ht="12.75">
      <c r="A81" s="11"/>
      <c r="B81" s="33">
        <v>38</v>
      </c>
      <c r="C81" s="51" t="s">
        <v>656</v>
      </c>
      <c r="D81" s="15" t="s">
        <v>195</v>
      </c>
      <c r="E81" s="31"/>
      <c r="F81" s="44">
        <v>145.99</v>
      </c>
      <c r="G81" s="44">
        <v>212.91</v>
      </c>
      <c r="H81" s="33"/>
      <c r="I81" s="15">
        <v>4.2</v>
      </c>
      <c r="J81" s="25"/>
      <c r="K81" s="31" t="s">
        <v>140</v>
      </c>
      <c r="L81" s="31" t="s">
        <v>140</v>
      </c>
      <c r="M81" s="31"/>
      <c r="N81" s="31"/>
      <c r="O81" s="31"/>
      <c r="P81" s="11"/>
    </row>
    <row r="82" spans="1:16" ht="12.75">
      <c r="A82" s="11"/>
      <c r="B82" s="33">
        <v>38</v>
      </c>
      <c r="C82" s="51" t="s">
        <v>657</v>
      </c>
      <c r="D82" s="15" t="s">
        <v>195</v>
      </c>
      <c r="E82" s="31"/>
      <c r="F82" s="44">
        <v>145.99</v>
      </c>
      <c r="G82" s="44">
        <v>212.91</v>
      </c>
      <c r="H82" s="33">
        <v>5.1</v>
      </c>
      <c r="I82" s="15">
        <v>4.4</v>
      </c>
      <c r="J82" s="25"/>
      <c r="K82" s="31" t="s">
        <v>80</v>
      </c>
      <c r="L82" s="31" t="s">
        <v>140</v>
      </c>
      <c r="M82" s="31"/>
      <c r="N82" s="31"/>
      <c r="O82" s="31"/>
      <c r="P82" s="11"/>
    </row>
    <row r="83" spans="1:16" ht="12.75">
      <c r="A83" s="11"/>
      <c r="B83" s="33">
        <v>38</v>
      </c>
      <c r="C83" s="51" t="s">
        <v>658</v>
      </c>
      <c r="D83" s="15" t="s">
        <v>195</v>
      </c>
      <c r="E83" s="31"/>
      <c r="F83" s="44">
        <v>145.99</v>
      </c>
      <c r="G83" s="44">
        <v>212.91</v>
      </c>
      <c r="H83" s="33"/>
      <c r="I83" s="15">
        <v>4.6</v>
      </c>
      <c r="J83" s="25"/>
      <c r="K83" s="31" t="s">
        <v>140</v>
      </c>
      <c r="L83" s="31" t="s">
        <v>80</v>
      </c>
      <c r="M83" s="31"/>
      <c r="N83" s="31"/>
      <c r="O83" s="31"/>
      <c r="P83" s="11"/>
    </row>
    <row r="84" spans="1:16" ht="12.75">
      <c r="A84" s="11"/>
      <c r="B84" s="33">
        <v>38</v>
      </c>
      <c r="C84" s="51" t="s">
        <v>659</v>
      </c>
      <c r="D84" s="15" t="s">
        <v>195</v>
      </c>
      <c r="E84" s="31"/>
      <c r="F84" s="44">
        <v>145.99</v>
      </c>
      <c r="G84" s="44">
        <v>212.91</v>
      </c>
      <c r="H84" s="33"/>
      <c r="I84" s="15">
        <v>4.8</v>
      </c>
      <c r="J84" s="25"/>
      <c r="K84" s="31" t="s">
        <v>140</v>
      </c>
      <c r="L84" s="31" t="s">
        <v>140</v>
      </c>
      <c r="M84" s="31"/>
      <c r="N84" s="31"/>
      <c r="O84" s="31"/>
      <c r="P84" s="11"/>
    </row>
    <row r="85" spans="1:16" ht="12.75">
      <c r="A85" s="11"/>
      <c r="B85" s="33">
        <v>38</v>
      </c>
      <c r="C85" s="51" t="s">
        <v>660</v>
      </c>
      <c r="D85" s="15" t="s">
        <v>195</v>
      </c>
      <c r="E85" s="31"/>
      <c r="F85" s="44"/>
      <c r="G85" s="44"/>
      <c r="H85" s="33">
        <v>5.1</v>
      </c>
      <c r="I85" s="15">
        <v>4.6</v>
      </c>
      <c r="J85" s="25"/>
      <c r="K85" s="31"/>
      <c r="L85" s="31"/>
      <c r="M85" s="31" t="s">
        <v>632</v>
      </c>
      <c r="N85" s="31"/>
      <c r="O85" s="31"/>
      <c r="P85" s="11"/>
    </row>
    <row r="86" spans="1:16" ht="12.75">
      <c r="A86" s="11"/>
      <c r="B86" s="33">
        <v>38</v>
      </c>
      <c r="C86" s="51" t="s">
        <v>661</v>
      </c>
      <c r="D86" s="15" t="s">
        <v>195</v>
      </c>
      <c r="E86" s="31"/>
      <c r="F86" s="44">
        <v>145.99</v>
      </c>
      <c r="G86" s="44">
        <v>212.91</v>
      </c>
      <c r="H86" s="33">
        <v>5.25</v>
      </c>
      <c r="I86" s="15">
        <v>4.8</v>
      </c>
      <c r="J86" s="25"/>
      <c r="K86" s="31"/>
      <c r="L86" s="31"/>
      <c r="M86" s="31"/>
      <c r="N86" s="31" t="s">
        <v>645</v>
      </c>
      <c r="O86" s="31" t="s">
        <v>662</v>
      </c>
      <c r="P86" s="11"/>
    </row>
    <row r="87" spans="1:16" ht="12.75">
      <c r="A87" s="11"/>
      <c r="B87" s="33">
        <v>38</v>
      </c>
      <c r="C87" s="51" t="s">
        <v>663</v>
      </c>
      <c r="D87" s="15" t="s">
        <v>195</v>
      </c>
      <c r="E87" s="31"/>
      <c r="F87" s="44">
        <v>145.99</v>
      </c>
      <c r="G87" s="44">
        <v>212.91</v>
      </c>
      <c r="H87" s="33">
        <v>5.25</v>
      </c>
      <c r="I87" s="15">
        <v>4.8</v>
      </c>
      <c r="J87" s="25"/>
      <c r="K87" s="31"/>
      <c r="L87" s="31"/>
      <c r="M87" s="31"/>
      <c r="N87" s="31" t="s">
        <v>632</v>
      </c>
      <c r="O87" s="31"/>
      <c r="P87" s="11"/>
    </row>
    <row r="88" spans="1:16" ht="12.75">
      <c r="A88" s="11"/>
      <c r="B88" s="33">
        <v>38</v>
      </c>
      <c r="C88" s="51" t="s">
        <v>664</v>
      </c>
      <c r="D88" s="15" t="s">
        <v>195</v>
      </c>
      <c r="E88" s="31"/>
      <c r="F88" s="44">
        <v>145.99</v>
      </c>
      <c r="G88" s="44">
        <v>212.91</v>
      </c>
      <c r="H88" s="33">
        <v>5.5</v>
      </c>
      <c r="I88" s="15">
        <v>5.9</v>
      </c>
      <c r="J88" s="25"/>
      <c r="K88" s="31"/>
      <c r="L88" s="31"/>
      <c r="M88" s="31"/>
      <c r="N88" s="31"/>
      <c r="O88" s="31" t="s">
        <v>665</v>
      </c>
      <c r="P88" s="11"/>
    </row>
    <row r="89" spans="1:16" ht="12.75">
      <c r="A89" s="11"/>
      <c r="B89" s="33">
        <v>36</v>
      </c>
      <c r="C89" s="26" t="s">
        <v>666</v>
      </c>
      <c r="D89" s="15" t="s">
        <v>667</v>
      </c>
      <c r="E89" s="31">
        <v>2</v>
      </c>
      <c r="F89" s="44">
        <v>10.99</v>
      </c>
      <c r="G89" s="44">
        <v>14.25</v>
      </c>
      <c r="H89" s="33"/>
      <c r="I89" s="15"/>
      <c r="J89" s="25"/>
      <c r="K89" s="31"/>
      <c r="L89" s="31" t="s">
        <v>80</v>
      </c>
      <c r="M89" s="31" t="s">
        <v>598</v>
      </c>
      <c r="N89" s="31" t="s">
        <v>80</v>
      </c>
      <c r="O89" s="31"/>
      <c r="P89" s="11"/>
    </row>
    <row r="90" spans="1:16" ht="12.75">
      <c r="A90" s="11"/>
      <c r="B90" s="22" t="s">
        <v>72</v>
      </c>
      <c r="C90" s="26" t="s">
        <v>668</v>
      </c>
      <c r="D90" s="15" t="s">
        <v>669</v>
      </c>
      <c r="E90" s="31">
        <v>2</v>
      </c>
      <c r="F90" s="44">
        <v>14.99</v>
      </c>
      <c r="G90" s="44">
        <v>27</v>
      </c>
      <c r="H90" s="33"/>
      <c r="I90" s="15"/>
      <c r="J90" s="25"/>
      <c r="K90" s="31"/>
      <c r="L90" s="31" t="s">
        <v>80</v>
      </c>
      <c r="M90" s="31" t="s">
        <v>80</v>
      </c>
      <c r="N90" s="31" t="s">
        <v>80</v>
      </c>
      <c r="O90" s="31"/>
      <c r="P90" s="11"/>
    </row>
    <row r="91" spans="1:16" ht="12.75">
      <c r="A91" s="11"/>
      <c r="B91" s="22" t="s">
        <v>205</v>
      </c>
      <c r="C91" s="26" t="s">
        <v>670</v>
      </c>
      <c r="D91" s="15" t="s">
        <v>207</v>
      </c>
      <c r="E91" s="31">
        <v>2</v>
      </c>
      <c r="F91" s="44">
        <v>47.99</v>
      </c>
      <c r="G91" s="44">
        <v>90.52</v>
      </c>
      <c r="H91" s="33"/>
      <c r="I91" s="15"/>
      <c r="J91" s="25">
        <v>39</v>
      </c>
      <c r="K91" s="31"/>
      <c r="L91" s="31"/>
      <c r="M91" s="31" t="s">
        <v>597</v>
      </c>
      <c r="N91" s="31"/>
      <c r="O91" s="31"/>
      <c r="P91" s="11"/>
    </row>
    <row r="92" spans="1:16" ht="12.75">
      <c r="A92" s="11"/>
      <c r="B92" s="22" t="s">
        <v>205</v>
      </c>
      <c r="C92" s="26" t="s">
        <v>671</v>
      </c>
      <c r="D92" s="15" t="s">
        <v>207</v>
      </c>
      <c r="E92" s="31">
        <v>2</v>
      </c>
      <c r="F92" s="44">
        <v>107.99</v>
      </c>
      <c r="G92" s="44">
        <v>113.74</v>
      </c>
      <c r="H92" s="33"/>
      <c r="I92" s="15"/>
      <c r="J92" s="25">
        <v>90</v>
      </c>
      <c r="K92" s="31"/>
      <c r="L92" s="31" t="s">
        <v>80</v>
      </c>
      <c r="M92" s="31" t="s">
        <v>639</v>
      </c>
      <c r="N92" s="31" t="s">
        <v>80</v>
      </c>
      <c r="O92" s="31"/>
      <c r="P92" s="11"/>
    </row>
    <row r="93" spans="1:16" ht="12.75">
      <c r="A93" s="11"/>
      <c r="B93" s="22" t="s">
        <v>205</v>
      </c>
      <c r="C93" s="26" t="s">
        <v>672</v>
      </c>
      <c r="D93" s="15" t="s">
        <v>207</v>
      </c>
      <c r="E93" s="31">
        <v>2</v>
      </c>
      <c r="F93" s="44"/>
      <c r="G93" s="44"/>
      <c r="H93" s="33"/>
      <c r="I93" s="15"/>
      <c r="J93" s="25">
        <v>90</v>
      </c>
      <c r="K93" s="31"/>
      <c r="L93" s="31"/>
      <c r="M93" s="31" t="s">
        <v>632</v>
      </c>
      <c r="N93" s="31"/>
      <c r="O93" s="31"/>
      <c r="P93" s="11"/>
    </row>
    <row r="94" spans="1:16" ht="12.75">
      <c r="A94" s="11"/>
      <c r="B94" s="22" t="s">
        <v>209</v>
      </c>
      <c r="C94" s="26" t="s">
        <v>210</v>
      </c>
      <c r="D94" s="15" t="s">
        <v>211</v>
      </c>
      <c r="E94" s="31">
        <v>2</v>
      </c>
      <c r="F94" s="44">
        <v>6.99</v>
      </c>
      <c r="G94" s="44">
        <v>9.11</v>
      </c>
      <c r="H94" s="33"/>
      <c r="I94" s="15"/>
      <c r="J94" s="25"/>
      <c r="K94" s="31"/>
      <c r="L94" s="31"/>
      <c r="M94" s="31" t="s">
        <v>625</v>
      </c>
      <c r="N94" s="31"/>
      <c r="O94" s="31"/>
      <c r="P94" s="11"/>
    </row>
    <row r="95" spans="1:16" ht="12.75">
      <c r="A95" s="11"/>
      <c r="B95" s="22" t="s">
        <v>209</v>
      </c>
      <c r="C95" s="26" t="s">
        <v>213</v>
      </c>
      <c r="D95" s="15" t="s">
        <v>214</v>
      </c>
      <c r="E95" s="31">
        <v>2</v>
      </c>
      <c r="F95" s="44">
        <v>2.99</v>
      </c>
      <c r="G95" s="44">
        <v>3.5</v>
      </c>
      <c r="H95" s="33"/>
      <c r="I95" s="15" t="s">
        <v>673</v>
      </c>
      <c r="J95" s="25"/>
      <c r="K95" s="31"/>
      <c r="L95" s="31" t="s">
        <v>80</v>
      </c>
      <c r="M95" s="31" t="s">
        <v>598</v>
      </c>
      <c r="N95" s="31" t="s">
        <v>80</v>
      </c>
      <c r="O95" s="31"/>
      <c r="P95" s="11"/>
    </row>
    <row r="96" spans="1:16" ht="12.75">
      <c r="A96" s="11"/>
      <c r="B96" s="22" t="s">
        <v>215</v>
      </c>
      <c r="C96" s="26" t="s">
        <v>216</v>
      </c>
      <c r="D96" s="15" t="s">
        <v>217</v>
      </c>
      <c r="E96" s="31">
        <v>2</v>
      </c>
      <c r="F96" s="44">
        <v>18.99</v>
      </c>
      <c r="G96" s="44">
        <v>29.06</v>
      </c>
      <c r="H96" s="33"/>
      <c r="I96" s="15"/>
      <c r="J96" s="25">
        <v>22</v>
      </c>
      <c r="K96" s="31"/>
      <c r="L96" s="31"/>
      <c r="M96" s="31" t="s">
        <v>597</v>
      </c>
      <c r="N96" s="31"/>
      <c r="O96" s="31"/>
      <c r="P96" s="11"/>
    </row>
    <row r="97" spans="1:16" ht="12.75">
      <c r="A97" s="11"/>
      <c r="B97" s="22" t="s">
        <v>215</v>
      </c>
      <c r="C97" s="26" t="s">
        <v>220</v>
      </c>
      <c r="D97" s="15" t="s">
        <v>674</v>
      </c>
      <c r="E97" s="31">
        <v>2</v>
      </c>
      <c r="F97" s="44">
        <v>18.99</v>
      </c>
      <c r="G97" s="44">
        <v>22.23</v>
      </c>
      <c r="H97" s="33"/>
      <c r="I97" s="15"/>
      <c r="J97" s="25">
        <v>34.5</v>
      </c>
      <c r="K97" s="31"/>
      <c r="L97" s="31" t="s">
        <v>80</v>
      </c>
      <c r="M97" s="31" t="s">
        <v>639</v>
      </c>
      <c r="N97" s="31"/>
      <c r="O97" s="31"/>
      <c r="P97" s="11"/>
    </row>
    <row r="98" spans="1:16" ht="12.75">
      <c r="A98" s="11"/>
      <c r="B98" s="22" t="s">
        <v>215</v>
      </c>
      <c r="C98" s="26" t="s">
        <v>675</v>
      </c>
      <c r="D98" s="15" t="s">
        <v>676</v>
      </c>
      <c r="E98" s="31">
        <v>2</v>
      </c>
      <c r="F98" s="44">
        <v>44.99</v>
      </c>
      <c r="G98" s="44">
        <v>62.71</v>
      </c>
      <c r="H98" s="33"/>
      <c r="I98" s="15"/>
      <c r="J98" s="25">
        <v>34.5</v>
      </c>
      <c r="K98" s="31"/>
      <c r="L98" s="31"/>
      <c r="M98" s="31"/>
      <c r="N98" s="31" t="s">
        <v>629</v>
      </c>
      <c r="O98" s="31"/>
      <c r="P98" s="11"/>
    </row>
    <row r="99" spans="1:16" ht="12.75">
      <c r="A99" s="11"/>
      <c r="B99" s="22" t="s">
        <v>215</v>
      </c>
      <c r="C99" s="26" t="s">
        <v>223</v>
      </c>
      <c r="D99" s="15" t="s">
        <v>676</v>
      </c>
      <c r="E99" s="31">
        <v>2</v>
      </c>
      <c r="F99" s="44">
        <v>36.99</v>
      </c>
      <c r="G99" s="44">
        <v>40.34</v>
      </c>
      <c r="H99" s="33"/>
      <c r="I99" s="15"/>
      <c r="J99" s="25">
        <v>34.5</v>
      </c>
      <c r="K99" s="31"/>
      <c r="L99" s="31"/>
      <c r="M99" s="31" t="s">
        <v>632</v>
      </c>
      <c r="N99" s="31" t="s">
        <v>632</v>
      </c>
      <c r="O99" s="31"/>
      <c r="P99" s="11"/>
    </row>
    <row r="100" spans="1:16" ht="12.75">
      <c r="A100" s="11"/>
      <c r="B100" s="22" t="s">
        <v>226</v>
      </c>
      <c r="C100" s="26" t="s">
        <v>227</v>
      </c>
      <c r="D100" s="15" t="s">
        <v>228</v>
      </c>
      <c r="E100" s="31">
        <v>2</v>
      </c>
      <c r="F100" s="44">
        <v>26.99</v>
      </c>
      <c r="G100" s="44">
        <v>43.33</v>
      </c>
      <c r="H100" s="33"/>
      <c r="I100" s="15"/>
      <c r="J100" s="25"/>
      <c r="K100" s="31" t="s">
        <v>625</v>
      </c>
      <c r="L100" s="31"/>
      <c r="M100" s="31" t="s">
        <v>625</v>
      </c>
      <c r="N100" s="31"/>
      <c r="O100" s="31"/>
      <c r="P100" s="11"/>
    </row>
    <row r="101" spans="1:16" ht="12.75">
      <c r="A101" s="11"/>
      <c r="B101" s="22" t="s">
        <v>226</v>
      </c>
      <c r="C101" s="26" t="s">
        <v>229</v>
      </c>
      <c r="D101" s="15" t="s">
        <v>228</v>
      </c>
      <c r="E101" s="31">
        <v>2</v>
      </c>
      <c r="F101" s="44">
        <v>25.99</v>
      </c>
      <c r="G101" s="44">
        <v>40.91</v>
      </c>
      <c r="H101" s="33"/>
      <c r="I101" s="15"/>
      <c r="J101" s="25"/>
      <c r="K101" s="31" t="s">
        <v>174</v>
      </c>
      <c r="L101" s="31"/>
      <c r="M101" s="31" t="s">
        <v>174</v>
      </c>
      <c r="N101" s="31"/>
      <c r="O101" s="31"/>
      <c r="P101" s="11"/>
    </row>
    <row r="102" spans="1:16" ht="12.75">
      <c r="A102" s="11"/>
      <c r="B102" s="22" t="s">
        <v>226</v>
      </c>
      <c r="C102" s="26" t="s">
        <v>230</v>
      </c>
      <c r="D102" s="15" t="s">
        <v>231</v>
      </c>
      <c r="E102" s="31">
        <v>2</v>
      </c>
      <c r="F102" s="44">
        <v>36.99</v>
      </c>
      <c r="G102" s="44">
        <v>48.53</v>
      </c>
      <c r="H102" s="33"/>
      <c r="I102" s="15"/>
      <c r="J102" s="25"/>
      <c r="K102" s="31"/>
      <c r="L102" s="31" t="s">
        <v>80</v>
      </c>
      <c r="M102" s="31" t="s">
        <v>598</v>
      </c>
      <c r="N102" s="31" t="s">
        <v>80</v>
      </c>
      <c r="O102" s="31"/>
      <c r="P102" s="11"/>
    </row>
    <row r="103" spans="1:16" ht="12.75">
      <c r="A103" s="11"/>
      <c r="B103" s="22" t="s">
        <v>232</v>
      </c>
      <c r="C103" s="26" t="s">
        <v>233</v>
      </c>
      <c r="D103" s="15" t="s">
        <v>234</v>
      </c>
      <c r="E103" s="31">
        <v>2</v>
      </c>
      <c r="F103" s="44">
        <v>7.99</v>
      </c>
      <c r="G103" s="44">
        <v>17.28</v>
      </c>
      <c r="H103" s="33"/>
      <c r="I103" s="15"/>
      <c r="J103" s="25"/>
      <c r="K103" s="31"/>
      <c r="L103" s="31"/>
      <c r="M103" s="31" t="s">
        <v>625</v>
      </c>
      <c r="N103" s="31"/>
      <c r="O103" s="31"/>
      <c r="P103" s="11"/>
    </row>
    <row r="104" spans="1:16" ht="12.75">
      <c r="A104" s="11"/>
      <c r="B104" s="22" t="s">
        <v>232</v>
      </c>
      <c r="C104" s="26" t="s">
        <v>235</v>
      </c>
      <c r="D104" s="15" t="s">
        <v>677</v>
      </c>
      <c r="E104" s="31">
        <v>2</v>
      </c>
      <c r="F104" s="44">
        <v>2.99</v>
      </c>
      <c r="G104" s="44">
        <v>4.14</v>
      </c>
      <c r="H104" s="33"/>
      <c r="I104" s="15"/>
      <c r="J104" s="25"/>
      <c r="K104" s="31"/>
      <c r="L104" s="31" t="s">
        <v>80</v>
      </c>
      <c r="M104" s="31" t="s">
        <v>627</v>
      </c>
      <c r="N104" s="31" t="s">
        <v>80</v>
      </c>
      <c r="O104" s="31"/>
      <c r="P104" s="11"/>
    </row>
    <row r="105" spans="1:16" ht="12.75">
      <c r="A105" s="11"/>
      <c r="B105" s="22" t="s">
        <v>237</v>
      </c>
      <c r="C105" s="26" t="s">
        <v>247</v>
      </c>
      <c r="D105" s="15" t="s">
        <v>248</v>
      </c>
      <c r="E105" s="31">
        <v>8</v>
      </c>
      <c r="F105" s="44">
        <v>3.99</v>
      </c>
      <c r="G105" s="44">
        <v>5.32</v>
      </c>
      <c r="H105" s="33"/>
      <c r="I105" s="15"/>
      <c r="J105" s="25"/>
      <c r="K105" s="31"/>
      <c r="L105" s="31" t="s">
        <v>140</v>
      </c>
      <c r="M105" s="31" t="s">
        <v>80</v>
      </c>
      <c r="N105" s="31" t="s">
        <v>80</v>
      </c>
      <c r="O105" s="31"/>
      <c r="P105" s="11"/>
    </row>
    <row r="106" spans="1:16" ht="12.75">
      <c r="A106" s="11"/>
      <c r="B106" s="22" t="s">
        <v>237</v>
      </c>
      <c r="C106" s="26"/>
      <c r="D106" s="15" t="s">
        <v>262</v>
      </c>
      <c r="E106" s="31"/>
      <c r="F106" s="44"/>
      <c r="G106" s="44"/>
      <c r="H106" s="33"/>
      <c r="I106" s="15" t="s">
        <v>678</v>
      </c>
      <c r="J106" s="25"/>
      <c r="K106" s="31"/>
      <c r="L106" s="31" t="s">
        <v>140</v>
      </c>
      <c r="M106" s="31" t="s">
        <v>140</v>
      </c>
      <c r="N106" s="31"/>
      <c r="O106" s="31"/>
      <c r="P106" s="11"/>
    </row>
    <row r="107" spans="1:16" ht="12.75">
      <c r="A107" s="11"/>
      <c r="B107" s="22" t="s">
        <v>237</v>
      </c>
      <c r="C107" s="26"/>
      <c r="D107" s="15" t="s">
        <v>679</v>
      </c>
      <c r="E107" s="31"/>
      <c r="F107" s="44"/>
      <c r="G107" s="44"/>
      <c r="H107" s="33"/>
      <c r="I107" s="15" t="s">
        <v>678</v>
      </c>
      <c r="J107" s="25"/>
      <c r="K107" s="31"/>
      <c r="L107" s="31" t="s">
        <v>140</v>
      </c>
      <c r="M107" s="31" t="s">
        <v>598</v>
      </c>
      <c r="N107" s="31"/>
      <c r="O107" s="31"/>
      <c r="P107" s="11"/>
    </row>
    <row r="108" spans="1:16" ht="12.75">
      <c r="A108" s="11"/>
      <c r="B108" s="22" t="s">
        <v>255</v>
      </c>
      <c r="C108" s="26" t="s">
        <v>256</v>
      </c>
      <c r="D108" s="15" t="s">
        <v>257</v>
      </c>
      <c r="E108" s="31">
        <v>2</v>
      </c>
      <c r="F108" s="44">
        <v>48.99</v>
      </c>
      <c r="G108" s="44">
        <v>71.81</v>
      </c>
      <c r="H108" s="33"/>
      <c r="I108" s="15"/>
      <c r="J108" s="25"/>
      <c r="K108" s="31"/>
      <c r="L108" s="31" t="s">
        <v>80</v>
      </c>
      <c r="M108" s="31" t="s">
        <v>80</v>
      </c>
      <c r="N108" s="31"/>
      <c r="O108" s="31"/>
      <c r="P108" s="11"/>
    </row>
    <row r="109" spans="1:16" ht="12.75">
      <c r="A109" s="11"/>
      <c r="B109" s="22" t="s">
        <v>255</v>
      </c>
      <c r="C109" s="26" t="s">
        <v>680</v>
      </c>
      <c r="D109" s="15" t="s">
        <v>681</v>
      </c>
      <c r="E109" s="31">
        <v>2</v>
      </c>
      <c r="F109" s="44">
        <v>61.99</v>
      </c>
      <c r="G109" s="44">
        <v>83.56</v>
      </c>
      <c r="H109" s="33"/>
      <c r="I109" s="15"/>
      <c r="J109" s="25"/>
      <c r="K109" s="31"/>
      <c r="L109" s="31"/>
      <c r="M109" s="31"/>
      <c r="N109" s="31" t="s">
        <v>80</v>
      </c>
      <c r="O109" s="31"/>
      <c r="P109" s="11"/>
    </row>
    <row r="110" spans="1:16" ht="12.75">
      <c r="A110" s="11"/>
      <c r="B110" s="22" t="s">
        <v>258</v>
      </c>
      <c r="C110" s="26" t="s">
        <v>259</v>
      </c>
      <c r="D110" s="15" t="s">
        <v>260</v>
      </c>
      <c r="E110" s="31">
        <v>2</v>
      </c>
      <c r="F110" s="44">
        <v>4.99</v>
      </c>
      <c r="G110" s="44">
        <v>9.09</v>
      </c>
      <c r="H110" s="33"/>
      <c r="I110" s="15"/>
      <c r="J110" s="25"/>
      <c r="K110" s="31"/>
      <c r="L110" s="31" t="s">
        <v>80</v>
      </c>
      <c r="M110" s="31" t="s">
        <v>80</v>
      </c>
      <c r="N110" s="31" t="s">
        <v>80</v>
      </c>
      <c r="O110" s="31"/>
      <c r="P110" s="11"/>
    </row>
    <row r="111" spans="1:16" ht="12.75">
      <c r="A111" s="11"/>
      <c r="B111" s="22" t="s">
        <v>261</v>
      </c>
      <c r="C111" s="26"/>
      <c r="D111" s="15" t="s">
        <v>262</v>
      </c>
      <c r="E111" s="31"/>
      <c r="F111" s="44"/>
      <c r="G111" s="44"/>
      <c r="H111" s="33"/>
      <c r="I111" s="15" t="s">
        <v>678</v>
      </c>
      <c r="J111" s="25"/>
      <c r="K111" s="31"/>
      <c r="L111" s="31" t="s">
        <v>140</v>
      </c>
      <c r="M111" s="31" t="s">
        <v>140</v>
      </c>
      <c r="N111" s="31" t="s">
        <v>140</v>
      </c>
      <c r="O111" s="31"/>
      <c r="P111" s="11"/>
    </row>
    <row r="112" spans="1:16" ht="12.75">
      <c r="A112" s="11"/>
      <c r="B112" s="22" t="s">
        <v>261</v>
      </c>
      <c r="C112" s="26" t="s">
        <v>555</v>
      </c>
      <c r="D112" s="15" t="s">
        <v>556</v>
      </c>
      <c r="E112" s="31"/>
      <c r="F112" s="44">
        <v>31.99</v>
      </c>
      <c r="G112" s="44">
        <v>36.78</v>
      </c>
      <c r="H112" s="33"/>
      <c r="I112" s="15"/>
      <c r="J112" s="25"/>
      <c r="K112" s="31"/>
      <c r="L112" s="31"/>
      <c r="M112" s="31"/>
      <c r="N112" s="31" t="s">
        <v>140</v>
      </c>
      <c r="O112" s="31"/>
      <c r="P112" s="11"/>
    </row>
    <row r="113" spans="1:16" ht="12.75">
      <c r="A113" s="11"/>
      <c r="B113" s="22" t="s">
        <v>261</v>
      </c>
      <c r="C113" s="26"/>
      <c r="D113" s="15" t="s">
        <v>262</v>
      </c>
      <c r="E113" s="31"/>
      <c r="F113" s="44"/>
      <c r="G113" s="44"/>
      <c r="H113" s="33"/>
      <c r="I113" s="15" t="s">
        <v>678</v>
      </c>
      <c r="J113" s="25"/>
      <c r="K113" s="31"/>
      <c r="L113" s="31" t="s">
        <v>140</v>
      </c>
      <c r="M113" s="31" t="s">
        <v>140</v>
      </c>
      <c r="N113" s="31"/>
      <c r="O113" s="31"/>
      <c r="P113" s="11"/>
    </row>
    <row r="114" spans="1:16" ht="12.75">
      <c r="A114" s="11"/>
      <c r="B114" s="22" t="s">
        <v>264</v>
      </c>
      <c r="C114" s="26" t="s">
        <v>265</v>
      </c>
      <c r="D114" s="15" t="s">
        <v>266</v>
      </c>
      <c r="E114" s="31">
        <v>2</v>
      </c>
      <c r="F114" s="44">
        <v>4.99</v>
      </c>
      <c r="G114" s="44">
        <v>4.69</v>
      </c>
      <c r="H114" s="33"/>
      <c r="I114" s="15"/>
      <c r="J114" s="25"/>
      <c r="K114" s="31"/>
      <c r="L114" s="31" t="s">
        <v>80</v>
      </c>
      <c r="M114" s="31" t="s">
        <v>80</v>
      </c>
      <c r="N114" s="31" t="s">
        <v>80</v>
      </c>
      <c r="O114" s="31"/>
      <c r="P114" s="11"/>
    </row>
    <row r="115" spans="1:16" ht="12.75">
      <c r="A115" s="11"/>
      <c r="B115" s="22" t="s">
        <v>267</v>
      </c>
      <c r="C115" s="26" t="s">
        <v>682</v>
      </c>
      <c r="D115" s="15" t="s">
        <v>683</v>
      </c>
      <c r="E115" s="31">
        <v>2</v>
      </c>
      <c r="F115" s="44">
        <v>487.99</v>
      </c>
      <c r="G115" s="44">
        <v>575.92</v>
      </c>
      <c r="H115" s="33"/>
      <c r="I115" s="15"/>
      <c r="J115" s="25">
        <v>577</v>
      </c>
      <c r="K115" s="31"/>
      <c r="L115" s="31"/>
      <c r="M115" s="31" t="s">
        <v>597</v>
      </c>
      <c r="N115" s="31"/>
      <c r="O115" s="31"/>
      <c r="P115" s="11"/>
    </row>
    <row r="116" spans="1:16" ht="12.75">
      <c r="A116" s="11"/>
      <c r="B116" s="22" t="s">
        <v>267</v>
      </c>
      <c r="C116" s="26" t="s">
        <v>684</v>
      </c>
      <c r="D116" s="15" t="s">
        <v>683</v>
      </c>
      <c r="E116" s="31">
        <v>2</v>
      </c>
      <c r="F116" s="44">
        <v>529.99</v>
      </c>
      <c r="G116" s="44">
        <v>607.6</v>
      </c>
      <c r="H116" s="33"/>
      <c r="I116" s="15"/>
      <c r="J116" s="25">
        <v>577</v>
      </c>
      <c r="K116" s="31"/>
      <c r="L116" s="31" t="s">
        <v>80</v>
      </c>
      <c r="M116" s="31" t="s">
        <v>685</v>
      </c>
      <c r="N116" s="31"/>
      <c r="O116" s="31"/>
      <c r="P116" s="11"/>
    </row>
    <row r="117" spans="1:16" ht="12.75">
      <c r="A117" s="11"/>
      <c r="B117" s="22" t="s">
        <v>267</v>
      </c>
      <c r="C117" s="26" t="s">
        <v>686</v>
      </c>
      <c r="D117" s="15" t="s">
        <v>683</v>
      </c>
      <c r="E117" s="31">
        <v>2</v>
      </c>
      <c r="F117" s="44"/>
      <c r="G117" s="44"/>
      <c r="H117" s="33"/>
      <c r="I117" s="15"/>
      <c r="J117" s="25">
        <v>577</v>
      </c>
      <c r="K117" s="31"/>
      <c r="L117" s="31"/>
      <c r="M117" s="31" t="s">
        <v>687</v>
      </c>
      <c r="N117" s="31"/>
      <c r="O117" s="31"/>
      <c r="P117" s="11"/>
    </row>
    <row r="118" spans="1:16" ht="12.75">
      <c r="A118" s="11"/>
      <c r="B118" s="22" t="s">
        <v>267</v>
      </c>
      <c r="C118" s="26" t="s">
        <v>688</v>
      </c>
      <c r="D118" s="15" t="s">
        <v>683</v>
      </c>
      <c r="E118" s="31">
        <v>2</v>
      </c>
      <c r="F118" s="44">
        <v>867.99</v>
      </c>
      <c r="G118" s="44">
        <v>775.4</v>
      </c>
      <c r="H118" s="33"/>
      <c r="I118" s="15"/>
      <c r="J118" s="25">
        <v>610</v>
      </c>
      <c r="K118" s="31"/>
      <c r="L118" s="31"/>
      <c r="M118" s="31"/>
      <c r="N118" s="31" t="s">
        <v>629</v>
      </c>
      <c r="O118" s="31"/>
      <c r="P118" s="11"/>
    </row>
    <row r="119" spans="1:16" ht="12.75">
      <c r="A119" s="11"/>
      <c r="B119" s="22" t="s">
        <v>267</v>
      </c>
      <c r="C119" s="26" t="s">
        <v>689</v>
      </c>
      <c r="D119" s="15" t="s">
        <v>690</v>
      </c>
      <c r="E119" s="31">
        <v>2</v>
      </c>
      <c r="F119" s="44">
        <v>386.99</v>
      </c>
      <c r="G119" s="44">
        <v>712.01</v>
      </c>
      <c r="H119" s="33"/>
      <c r="I119" s="15"/>
      <c r="J119" s="25">
        <v>610</v>
      </c>
      <c r="K119" s="31"/>
      <c r="L119" s="31"/>
      <c r="M119" s="31"/>
      <c r="N119" s="31" t="s">
        <v>691</v>
      </c>
      <c r="O119" s="31"/>
      <c r="P119" s="11"/>
    </row>
    <row r="120" spans="1:16" ht="12.75">
      <c r="A120" s="11"/>
      <c r="B120" s="22" t="s">
        <v>271</v>
      </c>
      <c r="C120" s="26" t="s">
        <v>110</v>
      </c>
      <c r="D120" s="15" t="s">
        <v>692</v>
      </c>
      <c r="E120" s="31">
        <v>2</v>
      </c>
      <c r="F120" s="44">
        <v>5.99</v>
      </c>
      <c r="G120" s="44">
        <v>4.17</v>
      </c>
      <c r="H120" s="33"/>
      <c r="I120" s="15"/>
      <c r="J120" s="25"/>
      <c r="K120" s="31"/>
      <c r="L120" s="31" t="s">
        <v>80</v>
      </c>
      <c r="M120" s="31" t="s">
        <v>80</v>
      </c>
      <c r="N120" s="31" t="s">
        <v>80</v>
      </c>
      <c r="O120" s="31"/>
      <c r="P120" s="11"/>
    </row>
    <row r="121" spans="1:16" ht="12.75">
      <c r="A121" s="11"/>
      <c r="B121" s="22" t="s">
        <v>693</v>
      </c>
      <c r="C121" s="26" t="s">
        <v>147</v>
      </c>
      <c r="D121" s="15" t="s">
        <v>694</v>
      </c>
      <c r="E121" s="31">
        <v>2</v>
      </c>
      <c r="F121" s="44">
        <v>6.99</v>
      </c>
      <c r="G121" s="44">
        <v>11.87</v>
      </c>
      <c r="H121" s="33"/>
      <c r="I121" s="15"/>
      <c r="J121" s="25"/>
      <c r="K121" s="31"/>
      <c r="L121" s="31" t="s">
        <v>80</v>
      </c>
      <c r="M121" s="31"/>
      <c r="N121" s="31" t="s">
        <v>80</v>
      </c>
      <c r="O121" s="31"/>
      <c r="P121" s="11"/>
    </row>
    <row r="122" spans="1:16" ht="12.75">
      <c r="A122" s="11"/>
      <c r="B122" s="22" t="s">
        <v>693</v>
      </c>
      <c r="C122" s="26" t="s">
        <v>695</v>
      </c>
      <c r="D122" s="15" t="s">
        <v>694</v>
      </c>
      <c r="E122" s="31">
        <v>2</v>
      </c>
      <c r="F122" s="44"/>
      <c r="G122" s="44"/>
      <c r="H122" s="33"/>
      <c r="I122" s="15"/>
      <c r="J122" s="25"/>
      <c r="K122" s="31"/>
      <c r="L122" s="31"/>
      <c r="M122" s="31" t="s">
        <v>639</v>
      </c>
      <c r="N122" s="31"/>
      <c r="O122" s="31"/>
      <c r="P122" s="11"/>
    </row>
    <row r="123" spans="1:16" ht="12.75">
      <c r="A123" s="11"/>
      <c r="B123" s="22" t="s">
        <v>696</v>
      </c>
      <c r="C123" s="26" t="s">
        <v>697</v>
      </c>
      <c r="D123" s="15" t="s">
        <v>698</v>
      </c>
      <c r="E123" s="31">
        <v>2</v>
      </c>
      <c r="F123" s="44">
        <v>25.99</v>
      </c>
      <c r="G123" s="44">
        <v>44.67</v>
      </c>
      <c r="H123" s="33"/>
      <c r="I123" s="15"/>
      <c r="J123" s="25"/>
      <c r="K123" s="31"/>
      <c r="L123" s="31" t="s">
        <v>80</v>
      </c>
      <c r="M123" s="31" t="s">
        <v>639</v>
      </c>
      <c r="N123" s="31" t="s">
        <v>80</v>
      </c>
      <c r="O123" s="31"/>
      <c r="P123" s="11"/>
    </row>
    <row r="124" spans="1:16" ht="12.75">
      <c r="A124" s="11"/>
      <c r="B124" s="22" t="s">
        <v>274</v>
      </c>
      <c r="C124" s="26" t="s">
        <v>699</v>
      </c>
      <c r="D124" s="15" t="s">
        <v>700</v>
      </c>
      <c r="E124" s="31">
        <v>2</v>
      </c>
      <c r="F124" s="44">
        <v>58.99</v>
      </c>
      <c r="G124" s="44">
        <v>46.74</v>
      </c>
      <c r="H124" s="33"/>
      <c r="I124" s="15"/>
      <c r="J124" s="25"/>
      <c r="K124" s="31"/>
      <c r="L124" s="31"/>
      <c r="M124" s="31" t="s">
        <v>597</v>
      </c>
      <c r="N124" s="31"/>
      <c r="O124" s="31"/>
      <c r="P124" s="11"/>
    </row>
    <row r="125" spans="1:16" ht="12.75">
      <c r="A125" s="11"/>
      <c r="B125" s="22" t="s">
        <v>274</v>
      </c>
      <c r="C125" s="26" t="s">
        <v>701</v>
      </c>
      <c r="D125" s="15" t="s">
        <v>700</v>
      </c>
      <c r="E125" s="31">
        <v>2</v>
      </c>
      <c r="F125" s="44">
        <v>17.99</v>
      </c>
      <c r="G125" s="44">
        <v>58.59</v>
      </c>
      <c r="H125" s="33"/>
      <c r="I125" s="15"/>
      <c r="J125" s="25"/>
      <c r="K125" s="31"/>
      <c r="L125" s="31" t="s">
        <v>80</v>
      </c>
      <c r="M125" s="31" t="s">
        <v>598</v>
      </c>
      <c r="N125" s="31" t="s">
        <v>80</v>
      </c>
      <c r="O125" s="31"/>
      <c r="P125" s="11"/>
    </row>
    <row r="126" spans="1:16" ht="12.75">
      <c r="A126" s="11"/>
      <c r="B126" s="22" t="s">
        <v>281</v>
      </c>
      <c r="C126" s="26" t="s">
        <v>702</v>
      </c>
      <c r="D126" s="15" t="s">
        <v>703</v>
      </c>
      <c r="E126" s="31">
        <v>2</v>
      </c>
      <c r="F126" s="44">
        <v>4.99</v>
      </c>
      <c r="G126" s="44">
        <v>7.78</v>
      </c>
      <c r="H126" s="33"/>
      <c r="I126" s="15"/>
      <c r="J126" s="25"/>
      <c r="K126" s="31"/>
      <c r="L126" s="31" t="s">
        <v>80</v>
      </c>
      <c r="M126" s="31" t="s">
        <v>80</v>
      </c>
      <c r="N126" s="31" t="s">
        <v>80</v>
      </c>
      <c r="O126" s="31"/>
      <c r="P126" s="11"/>
    </row>
    <row r="127" spans="1:16" ht="12.75">
      <c r="A127" s="11"/>
      <c r="B127" s="22" t="s">
        <v>284</v>
      </c>
      <c r="C127" s="26" t="s">
        <v>704</v>
      </c>
      <c r="D127" s="15" t="s">
        <v>705</v>
      </c>
      <c r="E127" s="31">
        <v>2</v>
      </c>
      <c r="F127" s="44"/>
      <c r="G127" s="44">
        <v>35.62</v>
      </c>
      <c r="H127" s="33"/>
      <c r="I127" s="15"/>
      <c r="J127" s="25"/>
      <c r="K127" s="31"/>
      <c r="L127" s="31"/>
      <c r="M127" s="31" t="s">
        <v>597</v>
      </c>
      <c r="N127" s="31"/>
      <c r="O127" s="31"/>
      <c r="P127" s="11"/>
    </row>
    <row r="128" spans="1:16" ht="12.75">
      <c r="A128" s="11"/>
      <c r="B128" s="22" t="s">
        <v>284</v>
      </c>
      <c r="C128" s="26" t="s">
        <v>706</v>
      </c>
      <c r="D128" s="15" t="s">
        <v>707</v>
      </c>
      <c r="E128" s="31">
        <v>2</v>
      </c>
      <c r="F128" s="44"/>
      <c r="G128" s="44">
        <v>35.62</v>
      </c>
      <c r="H128" s="33"/>
      <c r="I128" s="15"/>
      <c r="J128" s="25"/>
      <c r="K128" s="31"/>
      <c r="L128" s="31"/>
      <c r="M128" s="31" t="s">
        <v>610</v>
      </c>
      <c r="N128" s="31"/>
      <c r="O128" s="31"/>
      <c r="P128" s="11"/>
    </row>
    <row r="129" spans="1:16" ht="12.75">
      <c r="A129" s="11"/>
      <c r="B129" s="22" t="s">
        <v>284</v>
      </c>
      <c r="C129" s="26" t="s">
        <v>708</v>
      </c>
      <c r="D129" s="15" t="s">
        <v>709</v>
      </c>
      <c r="E129" s="31">
        <v>2</v>
      </c>
      <c r="F129" s="44">
        <v>23.99</v>
      </c>
      <c r="G129" s="44">
        <v>50.78</v>
      </c>
      <c r="H129" s="33"/>
      <c r="I129" s="15"/>
      <c r="J129" s="25"/>
      <c r="K129" s="31"/>
      <c r="L129" s="31" t="s">
        <v>80</v>
      </c>
      <c r="M129" s="31"/>
      <c r="N129" s="31"/>
      <c r="O129" s="31"/>
      <c r="P129" s="11"/>
    </row>
    <row r="130" spans="1:16" ht="12.75">
      <c r="A130" s="11"/>
      <c r="B130" s="22" t="s">
        <v>284</v>
      </c>
      <c r="C130" s="26" t="s">
        <v>710</v>
      </c>
      <c r="D130" s="15" t="s">
        <v>709</v>
      </c>
      <c r="E130" s="31">
        <v>2</v>
      </c>
      <c r="F130" s="44"/>
      <c r="G130" s="44"/>
      <c r="H130" s="33"/>
      <c r="I130" s="15"/>
      <c r="J130" s="25"/>
      <c r="K130" s="31"/>
      <c r="L130" s="31"/>
      <c r="M130" s="31" t="s">
        <v>687</v>
      </c>
      <c r="N130" s="31"/>
      <c r="O130" s="31"/>
      <c r="P130" s="11"/>
    </row>
    <row r="131" spans="1:16" ht="12.75">
      <c r="A131" s="11"/>
      <c r="B131" s="22" t="s">
        <v>284</v>
      </c>
      <c r="C131" s="26" t="s">
        <v>711</v>
      </c>
      <c r="D131" s="15" t="s">
        <v>709</v>
      </c>
      <c r="E131" s="31">
        <v>2</v>
      </c>
      <c r="F131" s="44">
        <v>26.99</v>
      </c>
      <c r="G131" s="44">
        <v>38.47</v>
      </c>
      <c r="H131" s="33"/>
      <c r="I131" s="15"/>
      <c r="J131" s="25"/>
      <c r="K131" s="31"/>
      <c r="L131" s="31"/>
      <c r="M131" s="31"/>
      <c r="N131" s="31" t="s">
        <v>632</v>
      </c>
      <c r="O131" s="31"/>
      <c r="P131" s="11"/>
    </row>
    <row r="132" spans="1:16" ht="12.75">
      <c r="A132" s="11"/>
      <c r="B132" s="22" t="s">
        <v>284</v>
      </c>
      <c r="C132" s="26" t="s">
        <v>712</v>
      </c>
      <c r="D132" s="15" t="s">
        <v>709</v>
      </c>
      <c r="E132" s="31">
        <v>2</v>
      </c>
      <c r="F132" s="44"/>
      <c r="G132" s="44"/>
      <c r="H132" s="33"/>
      <c r="I132" s="15" t="s">
        <v>673</v>
      </c>
      <c r="J132" s="25"/>
      <c r="K132" s="31"/>
      <c r="L132" s="31"/>
      <c r="M132" s="31"/>
      <c r="N132" s="31" t="s">
        <v>629</v>
      </c>
      <c r="O132" s="31"/>
      <c r="P132" s="11"/>
    </row>
    <row r="133" spans="1:16" ht="12.75">
      <c r="A133" s="11"/>
      <c r="B133" s="22" t="s">
        <v>290</v>
      </c>
      <c r="C133" s="26" t="s">
        <v>713</v>
      </c>
      <c r="D133" s="15" t="s">
        <v>714</v>
      </c>
      <c r="E133" s="31">
        <v>2</v>
      </c>
      <c r="F133" s="44">
        <v>2.99</v>
      </c>
      <c r="G133" s="44">
        <v>5.47</v>
      </c>
      <c r="H133" s="33"/>
      <c r="I133" s="15"/>
      <c r="J133" s="25"/>
      <c r="K133" s="31"/>
      <c r="L133" s="31" t="s">
        <v>80</v>
      </c>
      <c r="M133" s="31" t="s">
        <v>80</v>
      </c>
      <c r="N133" s="31" t="s">
        <v>80</v>
      </c>
      <c r="O133" s="31"/>
      <c r="P133" s="11"/>
    </row>
    <row r="134" spans="1:16" ht="12.75">
      <c r="A134" s="11"/>
      <c r="B134" s="22" t="s">
        <v>293</v>
      </c>
      <c r="C134" s="26" t="s">
        <v>715</v>
      </c>
      <c r="D134" s="15" t="s">
        <v>716</v>
      </c>
      <c r="E134" s="31">
        <v>2</v>
      </c>
      <c r="F134" s="44"/>
      <c r="G134" s="44"/>
      <c r="H134" s="33"/>
      <c r="I134" s="15" t="s">
        <v>717</v>
      </c>
      <c r="J134" s="25"/>
      <c r="K134" s="31"/>
      <c r="L134" s="31"/>
      <c r="M134" s="31" t="s">
        <v>625</v>
      </c>
      <c r="N134" s="31"/>
      <c r="O134" s="31"/>
      <c r="P134" s="11"/>
    </row>
    <row r="135" spans="1:16" ht="12.75">
      <c r="A135" s="11"/>
      <c r="B135" s="22" t="s">
        <v>293</v>
      </c>
      <c r="C135" s="26" t="s">
        <v>718</v>
      </c>
      <c r="D135" s="15" t="s">
        <v>716</v>
      </c>
      <c r="E135" s="31">
        <v>2</v>
      </c>
      <c r="F135" s="44"/>
      <c r="G135" s="44"/>
      <c r="H135" s="33"/>
      <c r="I135" s="15"/>
      <c r="J135" s="25"/>
      <c r="K135" s="31"/>
      <c r="L135" s="31"/>
      <c r="M135" s="31" t="s">
        <v>174</v>
      </c>
      <c r="N135" s="31"/>
      <c r="O135" s="31"/>
      <c r="P135" s="11"/>
    </row>
    <row r="136" spans="1:16" ht="12.75">
      <c r="A136" s="11"/>
      <c r="B136" s="22" t="s">
        <v>293</v>
      </c>
      <c r="C136" s="26" t="s">
        <v>719</v>
      </c>
      <c r="D136" s="15" t="s">
        <v>716</v>
      </c>
      <c r="E136" s="31">
        <v>2</v>
      </c>
      <c r="F136" s="44"/>
      <c r="G136" s="44"/>
      <c r="H136" s="33"/>
      <c r="I136" s="15" t="s">
        <v>717</v>
      </c>
      <c r="J136" s="25"/>
      <c r="K136" s="31"/>
      <c r="L136" s="31"/>
      <c r="M136" s="31" t="s">
        <v>639</v>
      </c>
      <c r="N136" s="31" t="s">
        <v>629</v>
      </c>
      <c r="O136" s="31"/>
      <c r="P136" s="11"/>
    </row>
    <row r="137" spans="1:16" ht="12.75">
      <c r="A137" s="11"/>
      <c r="B137" s="22" t="s">
        <v>293</v>
      </c>
      <c r="C137" s="26" t="s">
        <v>720</v>
      </c>
      <c r="D137" s="15" t="s">
        <v>716</v>
      </c>
      <c r="E137" s="31">
        <v>2</v>
      </c>
      <c r="F137" s="44"/>
      <c r="G137" s="44">
        <v>46.83</v>
      </c>
      <c r="H137" s="33"/>
      <c r="I137" s="15" t="s">
        <v>721</v>
      </c>
      <c r="J137" s="25"/>
      <c r="K137" s="31"/>
      <c r="L137" s="31" t="s">
        <v>80</v>
      </c>
      <c r="M137" s="31" t="s">
        <v>632</v>
      </c>
      <c r="N137" s="31"/>
      <c r="O137" s="31"/>
      <c r="P137" s="11"/>
    </row>
    <row r="138" spans="1:16" ht="12.75">
      <c r="A138" s="11"/>
      <c r="B138" s="22" t="s">
        <v>293</v>
      </c>
      <c r="C138" s="26" t="s">
        <v>722</v>
      </c>
      <c r="D138" s="15" t="s">
        <v>723</v>
      </c>
      <c r="E138" s="31">
        <v>2</v>
      </c>
      <c r="F138" s="44"/>
      <c r="G138" s="44">
        <v>28.86</v>
      </c>
      <c r="H138" s="33"/>
      <c r="I138" s="15"/>
      <c r="J138" s="25"/>
      <c r="K138" s="31"/>
      <c r="L138" s="31"/>
      <c r="M138" s="31"/>
      <c r="N138" s="31" t="s">
        <v>632</v>
      </c>
      <c r="O138" s="31"/>
      <c r="P138" s="11"/>
    </row>
    <row r="139" spans="1:16" ht="12.75">
      <c r="A139" s="11"/>
      <c r="B139" s="22" t="s">
        <v>299</v>
      </c>
      <c r="C139" s="26" t="s">
        <v>724</v>
      </c>
      <c r="D139" s="15" t="s">
        <v>725</v>
      </c>
      <c r="E139" s="31">
        <v>2</v>
      </c>
      <c r="F139" s="44">
        <v>34.99</v>
      </c>
      <c r="G139" s="44">
        <v>46.74</v>
      </c>
      <c r="H139" s="33"/>
      <c r="I139" s="15" t="s">
        <v>726</v>
      </c>
      <c r="J139" s="25"/>
      <c r="K139" s="31"/>
      <c r="L139" s="31"/>
      <c r="M139" s="31" t="s">
        <v>597</v>
      </c>
      <c r="N139" s="31"/>
      <c r="O139" s="31"/>
      <c r="P139" s="11"/>
    </row>
    <row r="140" spans="1:16" ht="12.75">
      <c r="A140" s="11"/>
      <c r="B140" s="22" t="s">
        <v>299</v>
      </c>
      <c r="C140" s="26" t="s">
        <v>727</v>
      </c>
      <c r="D140" s="15" t="s">
        <v>725</v>
      </c>
      <c r="E140" s="31">
        <v>2</v>
      </c>
      <c r="F140" s="44">
        <v>34.99</v>
      </c>
      <c r="G140" s="44">
        <v>46.74</v>
      </c>
      <c r="H140" s="33"/>
      <c r="I140" s="15" t="s">
        <v>726</v>
      </c>
      <c r="J140" s="25"/>
      <c r="K140" s="31"/>
      <c r="L140" s="31" t="s">
        <v>80</v>
      </c>
      <c r="M140" s="31" t="s">
        <v>598</v>
      </c>
      <c r="N140" s="31" t="s">
        <v>80</v>
      </c>
      <c r="O140" s="31"/>
      <c r="P140" s="11"/>
    </row>
    <row r="141" spans="1:16" ht="12.75">
      <c r="A141" s="11"/>
      <c r="B141" s="22" t="s">
        <v>304</v>
      </c>
      <c r="C141" s="26" t="s">
        <v>728</v>
      </c>
      <c r="D141" s="15" t="s">
        <v>729</v>
      </c>
      <c r="E141" s="31">
        <v>2</v>
      </c>
      <c r="F141" s="44">
        <v>415.99</v>
      </c>
      <c r="G141" s="44">
        <v>492.36</v>
      </c>
      <c r="H141" s="33"/>
      <c r="I141" s="15"/>
      <c r="J141" s="25">
        <v>590</v>
      </c>
      <c r="K141" s="31"/>
      <c r="L141" s="31"/>
      <c r="M141" s="31" t="s">
        <v>597</v>
      </c>
      <c r="N141" s="31"/>
      <c r="O141" s="31"/>
      <c r="P141" s="11"/>
    </row>
    <row r="142" spans="1:16" ht="12.75">
      <c r="A142" s="11"/>
      <c r="B142" s="22" t="s">
        <v>304</v>
      </c>
      <c r="C142" s="26" t="s">
        <v>730</v>
      </c>
      <c r="D142" s="15" t="s">
        <v>729</v>
      </c>
      <c r="E142" s="31">
        <v>2</v>
      </c>
      <c r="F142" s="44">
        <v>244.99</v>
      </c>
      <c r="G142" s="44">
        <v>614.59</v>
      </c>
      <c r="H142" s="33"/>
      <c r="I142" s="15"/>
      <c r="J142" s="25">
        <v>595</v>
      </c>
      <c r="K142" s="31"/>
      <c r="L142" s="31" t="s">
        <v>80</v>
      </c>
      <c r="M142" s="31" t="s">
        <v>639</v>
      </c>
      <c r="N142" s="31" t="s">
        <v>629</v>
      </c>
      <c r="O142" s="31"/>
      <c r="P142" s="11"/>
    </row>
    <row r="143" spans="1:16" ht="12.75">
      <c r="A143" s="11"/>
      <c r="B143" s="22" t="s">
        <v>304</v>
      </c>
      <c r="C143" s="26" t="s">
        <v>731</v>
      </c>
      <c r="D143" s="15" t="s">
        <v>729</v>
      </c>
      <c r="E143" s="31">
        <v>2</v>
      </c>
      <c r="F143" s="44">
        <v>251.99</v>
      </c>
      <c r="G143" s="44">
        <v>375.03</v>
      </c>
      <c r="H143" s="33"/>
      <c r="I143" s="15"/>
      <c r="J143" s="25">
        <v>595</v>
      </c>
      <c r="K143" s="31"/>
      <c r="L143" s="31"/>
      <c r="M143" s="31" t="s">
        <v>632</v>
      </c>
      <c r="N143" s="31" t="s">
        <v>632</v>
      </c>
      <c r="O143" s="31"/>
      <c r="P143" s="11"/>
    </row>
    <row r="144" spans="1:16" ht="12.75">
      <c r="A144" s="11"/>
      <c r="B144" s="22" t="s">
        <v>304</v>
      </c>
      <c r="C144" s="26" t="s">
        <v>712</v>
      </c>
      <c r="D144" s="15" t="s">
        <v>729</v>
      </c>
      <c r="E144" s="31">
        <v>2</v>
      </c>
      <c r="F144" s="44">
        <v>246.99</v>
      </c>
      <c r="G144" s="44">
        <v>379.96</v>
      </c>
      <c r="H144" s="33"/>
      <c r="I144" s="15"/>
      <c r="J144" s="25">
        <v>595</v>
      </c>
      <c r="K144" s="31"/>
      <c r="L144" s="31"/>
      <c r="M144" s="31"/>
      <c r="N144" s="31"/>
      <c r="O144" s="31"/>
      <c r="P144" s="11"/>
    </row>
    <row r="145" spans="1:16" ht="12.75">
      <c r="A145" s="11"/>
      <c r="B145" s="22" t="s">
        <v>308</v>
      </c>
      <c r="C145" s="26" t="s">
        <v>732</v>
      </c>
      <c r="D145" s="15" t="s">
        <v>733</v>
      </c>
      <c r="E145" s="31">
        <v>2</v>
      </c>
      <c r="F145" s="44">
        <v>109.99</v>
      </c>
      <c r="G145" s="44">
        <v>115.33</v>
      </c>
      <c r="H145" s="33"/>
      <c r="I145" s="15"/>
      <c r="J145" s="25">
        <v>420</v>
      </c>
      <c r="K145" s="31"/>
      <c r="L145" s="31"/>
      <c r="M145" s="31"/>
      <c r="N145" s="31" t="s">
        <v>622</v>
      </c>
      <c r="O145" s="31"/>
      <c r="P145" s="11"/>
    </row>
    <row r="146" spans="1:16" ht="12.75">
      <c r="A146" s="11"/>
      <c r="B146" s="22" t="s">
        <v>308</v>
      </c>
      <c r="C146" s="26" t="s">
        <v>311</v>
      </c>
      <c r="D146" s="15" t="s">
        <v>733</v>
      </c>
      <c r="E146" s="31">
        <v>2</v>
      </c>
      <c r="F146" s="44">
        <v>85.99</v>
      </c>
      <c r="G146" s="44">
        <v>158.54</v>
      </c>
      <c r="H146" s="33"/>
      <c r="I146" s="15"/>
      <c r="J146" s="25">
        <v>385</v>
      </c>
      <c r="K146" s="31"/>
      <c r="L146" s="31"/>
      <c r="M146" s="31" t="s">
        <v>627</v>
      </c>
      <c r="N146" s="31" t="s">
        <v>581</v>
      </c>
      <c r="O146" s="31"/>
      <c r="P146" s="11"/>
    </row>
    <row r="147" spans="1:16" ht="12.75">
      <c r="A147" s="11"/>
      <c r="B147" s="22" t="s">
        <v>308</v>
      </c>
      <c r="C147" s="26" t="s">
        <v>309</v>
      </c>
      <c r="D147" s="15" t="s">
        <v>734</v>
      </c>
      <c r="E147" s="31">
        <v>2</v>
      </c>
      <c r="F147" s="44">
        <v>91.99</v>
      </c>
      <c r="G147" s="44">
        <v>115.33</v>
      </c>
      <c r="H147" s="33"/>
      <c r="I147" s="15"/>
      <c r="J147" s="25">
        <v>390</v>
      </c>
      <c r="K147" s="31"/>
      <c r="L147" s="31" t="s">
        <v>80</v>
      </c>
      <c r="M147" s="31" t="s">
        <v>625</v>
      </c>
      <c r="N147" s="31"/>
      <c r="O147" s="31"/>
      <c r="P147" s="11"/>
    </row>
    <row r="148" spans="1:16" ht="12.75">
      <c r="A148" s="11"/>
      <c r="B148" s="22" t="s">
        <v>313</v>
      </c>
      <c r="C148" s="26" t="s">
        <v>735</v>
      </c>
      <c r="D148" s="15" t="s">
        <v>736</v>
      </c>
      <c r="E148" s="31">
        <v>2</v>
      </c>
      <c r="F148" s="44">
        <v>1.99</v>
      </c>
      <c r="G148" s="44">
        <v>3.75</v>
      </c>
      <c r="H148" s="33"/>
      <c r="I148" s="15"/>
      <c r="J148" s="25"/>
      <c r="K148" s="31"/>
      <c r="L148" s="31" t="s">
        <v>80</v>
      </c>
      <c r="M148" s="31" t="s">
        <v>80</v>
      </c>
      <c r="N148" s="31" t="s">
        <v>80</v>
      </c>
      <c r="O148" s="31"/>
      <c r="P148" s="11"/>
    </row>
    <row r="149" spans="1:16" ht="12.75">
      <c r="A149" s="11"/>
      <c r="B149" s="22" t="s">
        <v>316</v>
      </c>
      <c r="C149" s="26" t="s">
        <v>737</v>
      </c>
      <c r="D149" s="15" t="s">
        <v>738</v>
      </c>
      <c r="E149" s="31">
        <v>1</v>
      </c>
      <c r="F149" s="44">
        <v>194.99</v>
      </c>
      <c r="G149" s="44">
        <v>397.17</v>
      </c>
      <c r="H149" s="33"/>
      <c r="I149" s="15"/>
      <c r="J149" s="25"/>
      <c r="K149" s="31"/>
      <c r="L149" s="31"/>
      <c r="M149" s="31" t="s">
        <v>625</v>
      </c>
      <c r="N149" s="31"/>
      <c r="O149" s="31"/>
      <c r="P149" s="11"/>
    </row>
    <row r="150" spans="1:16" ht="12.75">
      <c r="A150" s="11"/>
      <c r="B150" s="22" t="s">
        <v>316</v>
      </c>
      <c r="C150" s="26" t="s">
        <v>739</v>
      </c>
      <c r="D150" s="15" t="s">
        <v>740</v>
      </c>
      <c r="E150" s="31">
        <v>1</v>
      </c>
      <c r="F150" s="44"/>
      <c r="G150" s="44"/>
      <c r="H150" s="33"/>
      <c r="I150" s="15"/>
      <c r="J150" s="25"/>
      <c r="K150" s="31"/>
      <c r="L150" s="31"/>
      <c r="M150" s="31" t="s">
        <v>741</v>
      </c>
      <c r="N150" s="31"/>
      <c r="O150" s="31"/>
      <c r="P150" s="11"/>
    </row>
    <row r="151" spans="1:16" ht="12.75">
      <c r="A151" s="11"/>
      <c r="B151" s="22" t="s">
        <v>316</v>
      </c>
      <c r="C151" s="26" t="s">
        <v>742</v>
      </c>
      <c r="D151" s="15" t="s">
        <v>743</v>
      </c>
      <c r="E151" s="31">
        <v>1</v>
      </c>
      <c r="F151" s="44">
        <v>272.99</v>
      </c>
      <c r="G151" s="44">
        <v>322.3</v>
      </c>
      <c r="H151" s="33"/>
      <c r="I151" s="15"/>
      <c r="J151" s="25"/>
      <c r="K151" s="31"/>
      <c r="L151" s="31"/>
      <c r="M151" s="31" t="s">
        <v>645</v>
      </c>
      <c r="N151" s="31" t="s">
        <v>80</v>
      </c>
      <c r="O151" s="31"/>
      <c r="P151" s="11"/>
    </row>
    <row r="152" spans="1:16" ht="12.75">
      <c r="A152" s="11"/>
      <c r="B152" s="22" t="s">
        <v>316</v>
      </c>
      <c r="C152" s="26" t="s">
        <v>744</v>
      </c>
      <c r="D152" s="15" t="s">
        <v>745</v>
      </c>
      <c r="E152" s="31">
        <v>1</v>
      </c>
      <c r="F152" s="44">
        <v>325.99</v>
      </c>
      <c r="G152" s="44">
        <v>340.04</v>
      </c>
      <c r="H152" s="33"/>
      <c r="I152" s="15"/>
      <c r="J152" s="25"/>
      <c r="K152" s="31"/>
      <c r="L152" s="31" t="s">
        <v>80</v>
      </c>
      <c r="M152" s="31"/>
      <c r="N152" s="31"/>
      <c r="O152" s="31"/>
      <c r="P152" s="11"/>
    </row>
    <row r="153" spans="1:16" ht="12.75">
      <c r="A153" s="11"/>
      <c r="B153" s="22" t="s">
        <v>316</v>
      </c>
      <c r="C153" s="26" t="s">
        <v>746</v>
      </c>
      <c r="D153" s="15" t="s">
        <v>747</v>
      </c>
      <c r="E153" s="31">
        <v>1</v>
      </c>
      <c r="F153" s="44">
        <v>188.99</v>
      </c>
      <c r="G153" s="44">
        <v>322.3</v>
      </c>
      <c r="H153" s="33"/>
      <c r="I153" s="15"/>
      <c r="J153" s="25"/>
      <c r="K153" s="31"/>
      <c r="L153" s="31"/>
      <c r="M153" s="31" t="s">
        <v>632</v>
      </c>
      <c r="N153" s="31" t="s">
        <v>632</v>
      </c>
      <c r="O153" s="31"/>
      <c r="P153" s="11"/>
    </row>
    <row r="154" spans="1:16" ht="12.75">
      <c r="A154" s="11"/>
      <c r="B154" s="22" t="s">
        <v>322</v>
      </c>
      <c r="C154" s="26" t="s">
        <v>748</v>
      </c>
      <c r="D154" s="15" t="s">
        <v>749</v>
      </c>
      <c r="E154" s="31">
        <v>1</v>
      </c>
      <c r="F154" s="44">
        <v>161.99</v>
      </c>
      <c r="G154" s="44">
        <v>313.39</v>
      </c>
      <c r="H154" s="33"/>
      <c r="I154" s="15"/>
      <c r="J154" s="25"/>
      <c r="K154" s="31"/>
      <c r="L154" s="31"/>
      <c r="M154" s="31" t="s">
        <v>625</v>
      </c>
      <c r="N154" s="31"/>
      <c r="O154" s="31"/>
      <c r="P154" s="11"/>
    </row>
    <row r="155" spans="1:16" ht="12.75">
      <c r="A155" s="11"/>
      <c r="B155" s="22" t="s">
        <v>322</v>
      </c>
      <c r="C155" s="26" t="s">
        <v>750</v>
      </c>
      <c r="D155" s="15" t="s">
        <v>751</v>
      </c>
      <c r="E155" s="31">
        <v>1</v>
      </c>
      <c r="F155" s="44"/>
      <c r="G155" s="44"/>
      <c r="H155" s="33"/>
      <c r="I155" s="15"/>
      <c r="J155" s="25"/>
      <c r="K155" s="31"/>
      <c r="L155" s="31"/>
      <c r="M155" s="31" t="s">
        <v>741</v>
      </c>
      <c r="N155" s="31"/>
      <c r="O155" s="31"/>
      <c r="P155" s="11"/>
    </row>
    <row r="156" spans="1:16" ht="12.75">
      <c r="A156" s="11"/>
      <c r="B156" s="22" t="s">
        <v>322</v>
      </c>
      <c r="C156" s="26" t="s">
        <v>752</v>
      </c>
      <c r="D156" s="15" t="s">
        <v>753</v>
      </c>
      <c r="E156" s="31">
        <v>1</v>
      </c>
      <c r="F156" s="44">
        <v>188.99</v>
      </c>
      <c r="G156" s="44">
        <v>322.3</v>
      </c>
      <c r="H156" s="33"/>
      <c r="I156" s="15"/>
      <c r="J156" s="25"/>
      <c r="K156" s="31"/>
      <c r="L156" s="31"/>
      <c r="M156" s="31" t="s">
        <v>645</v>
      </c>
      <c r="N156" s="31" t="s">
        <v>629</v>
      </c>
      <c r="O156" s="31"/>
      <c r="P156" s="11"/>
    </row>
    <row r="157" spans="1:16" ht="12.75">
      <c r="A157" s="11"/>
      <c r="B157" s="22" t="s">
        <v>322</v>
      </c>
      <c r="C157" s="26" t="s">
        <v>754</v>
      </c>
      <c r="D157" s="15" t="s">
        <v>755</v>
      </c>
      <c r="E157" s="31">
        <v>1</v>
      </c>
      <c r="F157" s="44">
        <v>293.99</v>
      </c>
      <c r="G157" s="44">
        <v>340.04</v>
      </c>
      <c r="H157" s="33"/>
      <c r="I157" s="15"/>
      <c r="J157" s="25"/>
      <c r="K157" s="31"/>
      <c r="L157" s="31" t="s">
        <v>80</v>
      </c>
      <c r="M157" s="31"/>
      <c r="N157" s="31"/>
      <c r="O157" s="31"/>
      <c r="P157" s="11"/>
    </row>
    <row r="158" spans="1:16" ht="12.75">
      <c r="A158" s="11"/>
      <c r="B158" s="22" t="s">
        <v>322</v>
      </c>
      <c r="C158" s="26" t="s">
        <v>756</v>
      </c>
      <c r="D158" s="15" t="s">
        <v>757</v>
      </c>
      <c r="E158" s="31">
        <v>1</v>
      </c>
      <c r="F158" s="44">
        <v>188.99</v>
      </c>
      <c r="G158" s="44">
        <v>322.3</v>
      </c>
      <c r="H158" s="33"/>
      <c r="I158" s="15"/>
      <c r="J158" s="25"/>
      <c r="K158" s="31"/>
      <c r="L158" s="31"/>
      <c r="M158" s="31" t="s">
        <v>632</v>
      </c>
      <c r="N158" s="31" t="s">
        <v>632</v>
      </c>
      <c r="O158" s="31"/>
      <c r="P158" s="11"/>
    </row>
    <row r="159" spans="1:16" ht="12.75">
      <c r="A159" s="11"/>
      <c r="B159" s="22" t="s">
        <v>328</v>
      </c>
      <c r="C159" s="26" t="s">
        <v>758</v>
      </c>
      <c r="D159" s="15" t="s">
        <v>332</v>
      </c>
      <c r="E159" s="31">
        <v>4</v>
      </c>
      <c r="F159" s="44"/>
      <c r="G159" s="44">
        <v>4.06</v>
      </c>
      <c r="H159" s="33"/>
      <c r="I159" s="15"/>
      <c r="J159" s="25"/>
      <c r="K159" s="31"/>
      <c r="L159" s="31" t="s">
        <v>80</v>
      </c>
      <c r="M159" s="31" t="s">
        <v>80</v>
      </c>
      <c r="N159" s="31" t="s">
        <v>80</v>
      </c>
      <c r="O159" s="31"/>
      <c r="P159" s="11"/>
    </row>
    <row r="160" spans="1:16" ht="12.75">
      <c r="A160" s="11"/>
      <c r="B160" s="22" t="s">
        <v>335</v>
      </c>
      <c r="C160" s="26" t="s">
        <v>336</v>
      </c>
      <c r="D160" s="15" t="s">
        <v>337</v>
      </c>
      <c r="E160" s="31">
        <v>2</v>
      </c>
      <c r="F160" s="44">
        <v>7.99</v>
      </c>
      <c r="G160" s="44">
        <v>10.35</v>
      </c>
      <c r="H160" s="33"/>
      <c r="I160" s="15"/>
      <c r="J160" s="25"/>
      <c r="K160" s="31"/>
      <c r="L160" s="31"/>
      <c r="M160" s="31" t="s">
        <v>597</v>
      </c>
      <c r="N160" s="31"/>
      <c r="O160" s="31"/>
      <c r="P160" s="11"/>
    </row>
    <row r="161" spans="1:16" ht="12.75">
      <c r="A161" s="11"/>
      <c r="B161" s="22" t="s">
        <v>335</v>
      </c>
      <c r="C161" s="26" t="s">
        <v>338</v>
      </c>
      <c r="D161" s="15" t="s">
        <v>339</v>
      </c>
      <c r="E161" s="31">
        <v>2</v>
      </c>
      <c r="F161" s="44">
        <v>13.99</v>
      </c>
      <c r="G161" s="44">
        <v>16.15</v>
      </c>
      <c r="H161" s="33"/>
      <c r="I161" s="15"/>
      <c r="J161" s="25"/>
      <c r="K161" s="31"/>
      <c r="L161" s="31" t="s">
        <v>80</v>
      </c>
      <c r="M161" s="31" t="s">
        <v>598</v>
      </c>
      <c r="N161" s="31" t="s">
        <v>80</v>
      </c>
      <c r="O161" s="31"/>
      <c r="P161" s="11"/>
    </row>
    <row r="162" spans="1:16" ht="12.75">
      <c r="A162" s="11"/>
      <c r="B162" s="22" t="s">
        <v>340</v>
      </c>
      <c r="C162" s="26" t="s">
        <v>341</v>
      </c>
      <c r="D162" s="15" t="s">
        <v>236</v>
      </c>
      <c r="E162" s="31">
        <v>2</v>
      </c>
      <c r="F162" s="44">
        <v>3.99</v>
      </c>
      <c r="G162" s="44">
        <v>6.74</v>
      </c>
      <c r="H162" s="33"/>
      <c r="I162" s="15"/>
      <c r="J162" s="25"/>
      <c r="K162" s="31"/>
      <c r="L162" s="31"/>
      <c r="M162" s="31" t="s">
        <v>597</v>
      </c>
      <c r="N162" s="31"/>
      <c r="O162" s="31"/>
      <c r="P162" s="11"/>
    </row>
    <row r="163" spans="1:16" ht="12.75">
      <c r="A163" s="11"/>
      <c r="B163" s="22" t="s">
        <v>340</v>
      </c>
      <c r="C163" s="26" t="s">
        <v>342</v>
      </c>
      <c r="D163" s="15" t="s">
        <v>759</v>
      </c>
      <c r="E163" s="31">
        <v>2</v>
      </c>
      <c r="F163" s="44">
        <v>2.99</v>
      </c>
      <c r="G163" s="44">
        <v>3.75</v>
      </c>
      <c r="H163" s="33"/>
      <c r="I163" s="15"/>
      <c r="J163" s="25"/>
      <c r="K163" s="31"/>
      <c r="L163" s="31" t="s">
        <v>80</v>
      </c>
      <c r="M163" s="31" t="s">
        <v>598</v>
      </c>
      <c r="N163" s="31" t="s">
        <v>80</v>
      </c>
      <c r="O163" s="31"/>
      <c r="P163" s="11"/>
    </row>
    <row r="164" spans="1:16" ht="12.75">
      <c r="A164" s="11"/>
      <c r="B164" s="22" t="s">
        <v>343</v>
      </c>
      <c r="C164" s="26" t="s">
        <v>344</v>
      </c>
      <c r="D164" s="15" t="s">
        <v>345</v>
      </c>
      <c r="E164" s="31">
        <v>2</v>
      </c>
      <c r="F164" s="44">
        <v>3.99</v>
      </c>
      <c r="G164" s="44">
        <v>5.32</v>
      </c>
      <c r="H164" s="33"/>
      <c r="I164" s="15"/>
      <c r="J164" s="25"/>
      <c r="K164" s="31"/>
      <c r="L164" s="31" t="s">
        <v>80</v>
      </c>
      <c r="M164" s="31" t="s">
        <v>80</v>
      </c>
      <c r="N164" s="31" t="s">
        <v>80</v>
      </c>
      <c r="O164" s="31"/>
      <c r="P164" s="11"/>
    </row>
    <row r="165" spans="1:16" ht="12.75">
      <c r="A165" s="11"/>
      <c r="B165" s="22" t="s">
        <v>347</v>
      </c>
      <c r="C165" s="26" t="s">
        <v>348</v>
      </c>
      <c r="D165" s="15" t="s">
        <v>349</v>
      </c>
      <c r="E165" s="31">
        <v>2</v>
      </c>
      <c r="F165" s="44">
        <v>48.99</v>
      </c>
      <c r="G165" s="44">
        <v>71.81</v>
      </c>
      <c r="H165" s="33"/>
      <c r="I165" s="15"/>
      <c r="J165" s="25"/>
      <c r="K165" s="31"/>
      <c r="L165" s="31" t="s">
        <v>80</v>
      </c>
      <c r="M165" s="31" t="s">
        <v>80</v>
      </c>
      <c r="N165" s="31" t="s">
        <v>80</v>
      </c>
      <c r="O165" s="31"/>
      <c r="P165" s="11"/>
    </row>
    <row r="166" spans="1:16" ht="12.75">
      <c r="A166" s="11"/>
      <c r="B166" s="22" t="s">
        <v>350</v>
      </c>
      <c r="C166" s="26" t="s">
        <v>351</v>
      </c>
      <c r="D166" s="15" t="s">
        <v>352</v>
      </c>
      <c r="E166" s="31">
        <v>2</v>
      </c>
      <c r="F166" s="44">
        <v>1.99</v>
      </c>
      <c r="G166" s="44">
        <v>3.75</v>
      </c>
      <c r="H166" s="33"/>
      <c r="I166" s="15"/>
      <c r="J166" s="25"/>
      <c r="K166" s="31"/>
      <c r="L166" s="31" t="s">
        <v>80</v>
      </c>
      <c r="M166" s="31" t="s">
        <v>80</v>
      </c>
      <c r="N166" s="31" t="s">
        <v>80</v>
      </c>
      <c r="O166" s="31"/>
      <c r="P166" s="11"/>
    </row>
    <row r="167" spans="1:16" ht="12.75">
      <c r="A167" s="11"/>
      <c r="B167" s="22" t="s">
        <v>261</v>
      </c>
      <c r="C167" s="26"/>
      <c r="D167" s="15" t="s">
        <v>262</v>
      </c>
      <c r="E167" s="31"/>
      <c r="F167" s="44"/>
      <c r="G167" s="44"/>
      <c r="H167" s="33"/>
      <c r="I167" s="15"/>
      <c r="J167" s="25"/>
      <c r="K167" s="31"/>
      <c r="L167" s="31"/>
      <c r="M167" s="31" t="s">
        <v>140</v>
      </c>
      <c r="N167" s="31" t="s">
        <v>80</v>
      </c>
      <c r="O167" s="31"/>
      <c r="P167" s="11"/>
    </row>
    <row r="168" spans="1:16" ht="12.75">
      <c r="A168" s="11"/>
      <c r="B168" s="22" t="s">
        <v>353</v>
      </c>
      <c r="C168" s="26" t="s">
        <v>354</v>
      </c>
      <c r="D168" s="15" t="s">
        <v>355</v>
      </c>
      <c r="E168" s="31"/>
      <c r="F168" s="44">
        <v>45.99</v>
      </c>
      <c r="G168" s="44">
        <v>79.33</v>
      </c>
      <c r="H168" s="33"/>
      <c r="I168" s="15"/>
      <c r="J168" s="25"/>
      <c r="K168" s="31"/>
      <c r="L168" s="31"/>
      <c r="M168" s="31" t="s">
        <v>625</v>
      </c>
      <c r="N168" s="31"/>
      <c r="O168" s="31"/>
      <c r="P168" s="11"/>
    </row>
    <row r="169" spans="1:16" ht="12.75">
      <c r="A169" s="11"/>
      <c r="B169" s="22" t="s">
        <v>353</v>
      </c>
      <c r="C169" s="26" t="s">
        <v>357</v>
      </c>
      <c r="D169" s="15" t="s">
        <v>358</v>
      </c>
      <c r="E169" s="31">
        <v>2</v>
      </c>
      <c r="F169" s="44">
        <v>62.99</v>
      </c>
      <c r="G169" s="44">
        <v>81.88</v>
      </c>
      <c r="H169" s="33"/>
      <c r="I169" s="15"/>
      <c r="J169" s="25"/>
      <c r="K169" s="31"/>
      <c r="L169" s="31" t="s">
        <v>80</v>
      </c>
      <c r="M169" s="31" t="s">
        <v>174</v>
      </c>
      <c r="N169" s="31"/>
      <c r="O169" s="31"/>
      <c r="P169" s="11"/>
    </row>
    <row r="170" spans="1:16" ht="12.75">
      <c r="A170" s="11"/>
      <c r="B170" s="22" t="s">
        <v>353</v>
      </c>
      <c r="C170" s="26" t="s">
        <v>359</v>
      </c>
      <c r="D170" s="15" t="s">
        <v>358</v>
      </c>
      <c r="E170" s="31">
        <v>2</v>
      </c>
      <c r="F170" s="44">
        <v>62.99</v>
      </c>
      <c r="G170" s="44">
        <v>81.88</v>
      </c>
      <c r="H170" s="33"/>
      <c r="I170" s="15"/>
      <c r="J170" s="25"/>
      <c r="K170" s="31"/>
      <c r="L170" s="31"/>
      <c r="M170" s="31" t="s">
        <v>598</v>
      </c>
      <c r="N170" s="31" t="s">
        <v>80</v>
      </c>
      <c r="O170" s="31"/>
      <c r="P170" s="11"/>
    </row>
    <row r="171" spans="1:16" ht="12.75">
      <c r="A171" s="11"/>
      <c r="B171" s="22" t="s">
        <v>95</v>
      </c>
      <c r="C171" s="26" t="s">
        <v>360</v>
      </c>
      <c r="D171" s="15" t="s">
        <v>361</v>
      </c>
      <c r="E171" s="31">
        <v>2</v>
      </c>
      <c r="F171" s="44">
        <v>2.99</v>
      </c>
      <c r="G171" s="44">
        <v>4.36</v>
      </c>
      <c r="H171" s="33"/>
      <c r="I171" s="15"/>
      <c r="J171" s="25"/>
      <c r="K171" s="31"/>
      <c r="L171" s="31" t="s">
        <v>80</v>
      </c>
      <c r="M171" s="31" t="s">
        <v>627</v>
      </c>
      <c r="N171" s="31" t="s">
        <v>80</v>
      </c>
      <c r="O171" s="31"/>
      <c r="P171" s="11"/>
    </row>
    <row r="172" spans="1:16" ht="12.75">
      <c r="A172" s="11"/>
      <c r="B172" s="22" t="s">
        <v>363</v>
      </c>
      <c r="C172" s="26" t="s">
        <v>760</v>
      </c>
      <c r="D172" s="15" t="s">
        <v>761</v>
      </c>
      <c r="E172" s="31">
        <v>1</v>
      </c>
      <c r="F172" s="44">
        <v>284.99</v>
      </c>
      <c r="G172" s="44">
        <v>319.16</v>
      </c>
      <c r="H172" s="33"/>
      <c r="I172" s="15"/>
      <c r="J172" s="25"/>
      <c r="K172" s="31"/>
      <c r="L172" s="31" t="s">
        <v>80</v>
      </c>
      <c r="M172" s="31" t="s">
        <v>606</v>
      </c>
      <c r="N172" s="31" t="s">
        <v>80</v>
      </c>
      <c r="O172" s="31"/>
      <c r="P172" s="11"/>
    </row>
    <row r="173" spans="1:16" ht="12.75">
      <c r="A173" s="11"/>
      <c r="B173" s="40"/>
      <c r="C173" s="41"/>
      <c r="D173" s="41"/>
      <c r="E173" s="38"/>
      <c r="F173" s="39"/>
      <c r="G173" s="39"/>
      <c r="H173" s="40"/>
      <c r="I173" s="41"/>
      <c r="J173" s="37"/>
      <c r="K173" s="55"/>
      <c r="L173" s="55"/>
      <c r="M173" s="38"/>
      <c r="N173" s="38"/>
      <c r="O173" s="38"/>
      <c r="P173" s="11"/>
    </row>
    <row r="174" spans="1:16" ht="12.75">
      <c r="A174" s="11"/>
      <c r="B174" s="17"/>
      <c r="C174" s="75" t="s">
        <v>367</v>
      </c>
      <c r="D174" s="19"/>
      <c r="E174" s="31"/>
      <c r="F174" s="44"/>
      <c r="G174" s="44"/>
      <c r="H174" s="19"/>
      <c r="I174" s="19"/>
      <c r="J174" s="19"/>
      <c r="K174" s="27"/>
      <c r="L174" s="27"/>
      <c r="M174" s="27"/>
      <c r="N174" s="27"/>
      <c r="O174" s="21"/>
      <c r="P174" s="11"/>
    </row>
    <row r="175" spans="1:16" ht="12.75">
      <c r="A175" s="11"/>
      <c r="B175" s="22" t="s">
        <v>368</v>
      </c>
      <c r="C175" s="14" t="s">
        <v>369</v>
      </c>
      <c r="D175" s="14" t="s">
        <v>370</v>
      </c>
      <c r="E175" s="31">
        <v>2</v>
      </c>
      <c r="F175" s="44">
        <v>1.99</v>
      </c>
      <c r="G175" s="44">
        <v>2.84</v>
      </c>
      <c r="H175" s="14"/>
      <c r="I175" s="14"/>
      <c r="J175" s="14"/>
      <c r="K175" s="32" t="s">
        <v>80</v>
      </c>
      <c r="L175" s="32" t="s">
        <v>80</v>
      </c>
      <c r="M175" s="32" t="s">
        <v>80</v>
      </c>
      <c r="N175" s="32" t="s">
        <v>80</v>
      </c>
      <c r="O175" s="57" t="s">
        <v>80</v>
      </c>
      <c r="P175" s="11"/>
    </row>
    <row r="176" spans="1:16" ht="12.75">
      <c r="A176" s="11"/>
      <c r="B176" s="22" t="s">
        <v>371</v>
      </c>
      <c r="C176" s="14" t="s">
        <v>372</v>
      </c>
      <c r="D176" s="14" t="s">
        <v>373</v>
      </c>
      <c r="E176" s="31">
        <v>2</v>
      </c>
      <c r="F176" s="44">
        <v>2.99</v>
      </c>
      <c r="G176" s="44">
        <v>5.28</v>
      </c>
      <c r="H176" s="14"/>
      <c r="I176" s="14"/>
      <c r="J176" s="14"/>
      <c r="K176" s="32" t="s">
        <v>80</v>
      </c>
      <c r="L176" s="32" t="s">
        <v>80</v>
      </c>
      <c r="M176" s="32" t="s">
        <v>80</v>
      </c>
      <c r="N176" s="32" t="s">
        <v>80</v>
      </c>
      <c r="O176" s="57" t="s">
        <v>80</v>
      </c>
      <c r="P176" s="11"/>
    </row>
    <row r="177" spans="1:16" ht="12.75">
      <c r="A177" s="11"/>
      <c r="B177" s="22" t="s">
        <v>374</v>
      </c>
      <c r="C177" s="14" t="s">
        <v>375</v>
      </c>
      <c r="D177" s="14" t="s">
        <v>355</v>
      </c>
      <c r="E177" s="32" t="s">
        <v>109</v>
      </c>
      <c r="F177" s="44">
        <v>33.99</v>
      </c>
      <c r="G177" s="44">
        <v>67.31</v>
      </c>
      <c r="H177" s="14"/>
      <c r="I177" s="14" t="s">
        <v>762</v>
      </c>
      <c r="J177" s="14"/>
      <c r="K177" s="32"/>
      <c r="L177" s="32"/>
      <c r="M177" s="32" t="s">
        <v>625</v>
      </c>
      <c r="N177" s="32"/>
      <c r="O177" s="57"/>
      <c r="P177" s="11"/>
    </row>
    <row r="178" spans="1:16" ht="12.75">
      <c r="A178" s="11"/>
      <c r="B178" s="22" t="s">
        <v>374</v>
      </c>
      <c r="C178" s="14" t="s">
        <v>377</v>
      </c>
      <c r="D178" s="14" t="s">
        <v>355</v>
      </c>
      <c r="E178" s="32" t="s">
        <v>109</v>
      </c>
      <c r="F178" s="44">
        <v>34.99</v>
      </c>
      <c r="G178" s="44">
        <v>67.31</v>
      </c>
      <c r="H178" s="14"/>
      <c r="I178" s="14" t="s">
        <v>762</v>
      </c>
      <c r="J178" s="14"/>
      <c r="K178" s="32" t="s">
        <v>80</v>
      </c>
      <c r="L178" s="32" t="s">
        <v>80</v>
      </c>
      <c r="M178" s="32" t="s">
        <v>199</v>
      </c>
      <c r="N178" s="32" t="s">
        <v>80</v>
      </c>
      <c r="O178" s="57"/>
      <c r="P178" s="11"/>
    </row>
    <row r="179" spans="1:16" ht="12.75">
      <c r="A179" s="11"/>
      <c r="B179" s="22" t="s">
        <v>378</v>
      </c>
      <c r="C179" s="14" t="s">
        <v>379</v>
      </c>
      <c r="D179" s="14" t="s">
        <v>380</v>
      </c>
      <c r="E179" s="32" t="s">
        <v>109</v>
      </c>
      <c r="F179" s="44">
        <v>5.99</v>
      </c>
      <c r="G179" s="44">
        <v>8.35</v>
      </c>
      <c r="H179" s="14"/>
      <c r="I179" s="14"/>
      <c r="J179" s="14"/>
      <c r="K179" s="32"/>
      <c r="L179" s="32"/>
      <c r="M179" s="32" t="s">
        <v>625</v>
      </c>
      <c r="N179" s="32"/>
      <c r="O179" s="57"/>
      <c r="P179" s="11"/>
    </row>
    <row r="180" spans="1:16" ht="12.75">
      <c r="A180" s="11"/>
      <c r="B180" s="22" t="s">
        <v>378</v>
      </c>
      <c r="C180" s="14" t="s">
        <v>381</v>
      </c>
      <c r="D180" s="14" t="s">
        <v>380</v>
      </c>
      <c r="E180" s="32" t="s">
        <v>109</v>
      </c>
      <c r="F180" s="44">
        <v>5.99</v>
      </c>
      <c r="G180" s="44">
        <v>9.32</v>
      </c>
      <c r="H180" s="14"/>
      <c r="I180" s="14"/>
      <c r="J180" s="14"/>
      <c r="K180" s="32" t="s">
        <v>80</v>
      </c>
      <c r="L180" s="32"/>
      <c r="M180" s="32" t="s">
        <v>174</v>
      </c>
      <c r="N180" s="32"/>
      <c r="O180" s="57"/>
      <c r="P180" s="11"/>
    </row>
    <row r="181" spans="1:16" ht="12.75">
      <c r="A181" s="11"/>
      <c r="B181" s="22" t="s">
        <v>378</v>
      </c>
      <c r="C181" s="14" t="s">
        <v>382</v>
      </c>
      <c r="D181" s="14" t="s">
        <v>380</v>
      </c>
      <c r="E181" s="32" t="s">
        <v>109</v>
      </c>
      <c r="F181" s="44">
        <v>11.99</v>
      </c>
      <c r="G181" s="44">
        <v>15.46</v>
      </c>
      <c r="H181" s="14"/>
      <c r="I181" s="14"/>
      <c r="J181" s="14"/>
      <c r="K181" s="32"/>
      <c r="L181" s="32" t="s">
        <v>80</v>
      </c>
      <c r="M181" s="32" t="s">
        <v>150</v>
      </c>
      <c r="N181" s="32" t="s">
        <v>80</v>
      </c>
      <c r="O181" s="57"/>
      <c r="P181" s="11"/>
    </row>
    <row r="182" spans="1:16" ht="12.75">
      <c r="A182" s="11"/>
      <c r="B182" s="22" t="s">
        <v>383</v>
      </c>
      <c r="C182" s="14" t="s">
        <v>384</v>
      </c>
      <c r="D182" s="14" t="s">
        <v>385</v>
      </c>
      <c r="E182" s="31">
        <v>2</v>
      </c>
      <c r="F182" s="44">
        <v>7.99</v>
      </c>
      <c r="G182" s="44">
        <v>13.48</v>
      </c>
      <c r="H182" s="14"/>
      <c r="I182" s="14"/>
      <c r="J182" s="14"/>
      <c r="K182" s="32" t="s">
        <v>80</v>
      </c>
      <c r="L182" s="32" t="s">
        <v>80</v>
      </c>
      <c r="M182" s="32" t="s">
        <v>80</v>
      </c>
      <c r="N182" s="32" t="s">
        <v>80</v>
      </c>
      <c r="O182" s="57" t="s">
        <v>80</v>
      </c>
      <c r="P182" s="11"/>
    </row>
    <row r="183" spans="1:16" ht="12.75">
      <c r="A183" s="11"/>
      <c r="B183" s="22" t="s">
        <v>115</v>
      </c>
      <c r="C183" s="14" t="s">
        <v>116</v>
      </c>
      <c r="D183" s="14" t="s">
        <v>117</v>
      </c>
      <c r="E183" s="31">
        <v>2</v>
      </c>
      <c r="F183" s="44">
        <v>0.99</v>
      </c>
      <c r="G183" s="44">
        <v>1.9300000000000002</v>
      </c>
      <c r="H183" s="14"/>
      <c r="I183" s="14"/>
      <c r="J183" s="14"/>
      <c r="K183" s="32" t="s">
        <v>80</v>
      </c>
      <c r="L183" s="32" t="s">
        <v>80</v>
      </c>
      <c r="M183" s="32" t="s">
        <v>80</v>
      </c>
      <c r="N183" s="32" t="s">
        <v>80</v>
      </c>
      <c r="O183" s="57" t="s">
        <v>80</v>
      </c>
      <c r="P183" s="11"/>
    </row>
    <row r="184" spans="1:16" ht="12.75">
      <c r="A184" s="11"/>
      <c r="B184" s="22" t="s">
        <v>118</v>
      </c>
      <c r="C184" s="14" t="s">
        <v>119</v>
      </c>
      <c r="D184" s="14" t="s">
        <v>120</v>
      </c>
      <c r="E184" s="31">
        <v>2</v>
      </c>
      <c r="F184" s="44">
        <v>2.99</v>
      </c>
      <c r="G184" s="44">
        <v>3.69</v>
      </c>
      <c r="H184" s="14"/>
      <c r="I184" s="14"/>
      <c r="J184" s="14"/>
      <c r="K184" s="32" t="s">
        <v>80</v>
      </c>
      <c r="L184" s="32" t="s">
        <v>80</v>
      </c>
      <c r="M184" s="32" t="s">
        <v>80</v>
      </c>
      <c r="N184" s="32" t="s">
        <v>80</v>
      </c>
      <c r="O184" s="57" t="s">
        <v>80</v>
      </c>
      <c r="P184" s="11"/>
    </row>
    <row r="185" spans="1:16" ht="12.75">
      <c r="A185" s="11"/>
      <c r="B185" s="22" t="s">
        <v>386</v>
      </c>
      <c r="C185" s="14" t="s">
        <v>387</v>
      </c>
      <c r="D185" s="14" t="s">
        <v>388</v>
      </c>
      <c r="E185" s="31">
        <v>2</v>
      </c>
      <c r="F185" s="44">
        <v>3.99</v>
      </c>
      <c r="G185" s="44">
        <v>11.71</v>
      </c>
      <c r="H185" s="14"/>
      <c r="I185" s="14"/>
      <c r="J185" s="14"/>
      <c r="K185" s="32" t="s">
        <v>80</v>
      </c>
      <c r="L185" s="32" t="s">
        <v>80</v>
      </c>
      <c r="M185" s="32" t="s">
        <v>80</v>
      </c>
      <c r="N185" s="32" t="s">
        <v>80</v>
      </c>
      <c r="O185" s="57" t="s">
        <v>80</v>
      </c>
      <c r="P185" s="11"/>
    </row>
    <row r="186" spans="1:16" ht="12.75">
      <c r="A186" s="11"/>
      <c r="B186" s="22" t="s">
        <v>389</v>
      </c>
      <c r="C186" s="14" t="s">
        <v>390</v>
      </c>
      <c r="D186" s="14" t="s">
        <v>391</v>
      </c>
      <c r="E186" s="31">
        <v>2</v>
      </c>
      <c r="F186" s="44">
        <v>1.99</v>
      </c>
      <c r="G186" s="44">
        <v>2.19</v>
      </c>
      <c r="H186" s="14"/>
      <c r="I186" s="14"/>
      <c r="J186" s="14"/>
      <c r="K186" s="32" t="s">
        <v>80</v>
      </c>
      <c r="L186" s="32" t="s">
        <v>80</v>
      </c>
      <c r="M186" s="32" t="s">
        <v>80</v>
      </c>
      <c r="N186" s="32" t="s">
        <v>80</v>
      </c>
      <c r="O186" s="57" t="s">
        <v>80</v>
      </c>
      <c r="P186" s="11"/>
    </row>
    <row r="187" spans="1:16" ht="12.75">
      <c r="A187" s="11"/>
      <c r="B187" s="35"/>
      <c r="C187" s="36"/>
      <c r="D187" s="36"/>
      <c r="E187" s="42"/>
      <c r="F187" s="39"/>
      <c r="G187" s="39"/>
      <c r="H187" s="36"/>
      <c r="I187" s="36"/>
      <c r="J187" s="36"/>
      <c r="K187" s="42"/>
      <c r="L187" s="42"/>
      <c r="M187" s="42"/>
      <c r="N187" s="42"/>
      <c r="O187" s="43"/>
      <c r="P187" s="11"/>
    </row>
    <row r="188" spans="1:16" ht="12.75">
      <c r="A188" s="1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1"/>
    </row>
    <row r="189" spans="1:16" ht="12.75">
      <c r="A189" s="11"/>
      <c r="B189" s="15"/>
      <c r="C189" s="15" t="s">
        <v>392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1"/>
    </row>
    <row r="190" spans="1:16" ht="12.75">
      <c r="A190" s="11"/>
      <c r="B190" s="15">
        <v>1</v>
      </c>
      <c r="C190" s="23" t="s">
        <v>763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1"/>
    </row>
    <row r="191" spans="2:3" ht="12.75">
      <c r="B191" s="76">
        <v>2</v>
      </c>
      <c r="C191" s="77" t="s">
        <v>764</v>
      </c>
    </row>
    <row r="192" spans="2:3" ht="12.75">
      <c r="B192" s="76">
        <v>3</v>
      </c>
      <c r="C192" s="77" t="s">
        <v>765</v>
      </c>
    </row>
    <row r="193" spans="2:3" ht="12.75">
      <c r="B193" s="76"/>
      <c r="C193" s="77"/>
    </row>
    <row r="194" spans="2:15" ht="12.75">
      <c r="B194" s="17"/>
      <c r="C194" s="18"/>
      <c r="D194" s="21" t="s">
        <v>399</v>
      </c>
      <c r="E194" s="27"/>
      <c r="F194" s="28"/>
      <c r="G194" s="28"/>
      <c r="H194" s="29"/>
      <c r="I194" s="19"/>
      <c r="J194" s="21"/>
      <c r="K194" s="27"/>
      <c r="L194" s="27"/>
      <c r="M194" s="27"/>
      <c r="N194" s="27"/>
      <c r="O194" s="67"/>
    </row>
    <row r="195" spans="2:15" ht="12.75">
      <c r="B195" s="17"/>
      <c r="C195" s="18"/>
      <c r="D195" s="21"/>
      <c r="E195" s="27"/>
      <c r="F195" s="28"/>
      <c r="G195" s="28"/>
      <c r="H195" s="29"/>
      <c r="I195" s="19"/>
      <c r="J195" s="21"/>
      <c r="K195" s="27"/>
      <c r="L195" s="27"/>
      <c r="M195" s="27"/>
      <c r="N195" s="27"/>
      <c r="O195" s="78"/>
    </row>
    <row r="196" spans="2:15" ht="12.75">
      <c r="B196" s="22" t="s">
        <v>261</v>
      </c>
      <c r="C196" s="26" t="s">
        <v>442</v>
      </c>
      <c r="D196" s="15" t="s">
        <v>443</v>
      </c>
      <c r="E196" s="31"/>
      <c r="F196" s="44">
        <v>2.99</v>
      </c>
      <c r="G196" s="44">
        <v>4.5600000000000005</v>
      </c>
      <c r="H196" s="33"/>
      <c r="I196" s="15"/>
      <c r="J196" s="25"/>
      <c r="K196" s="25"/>
      <c r="L196" s="31"/>
      <c r="M196" s="31"/>
      <c r="N196" s="25"/>
      <c r="O196" s="79"/>
    </row>
    <row r="197" spans="2:15" ht="12.75">
      <c r="B197" s="22" t="s">
        <v>261</v>
      </c>
      <c r="C197" s="26" t="s">
        <v>457</v>
      </c>
      <c r="D197" s="15" t="s">
        <v>458</v>
      </c>
      <c r="E197" s="31"/>
      <c r="F197" s="44">
        <v>2.99</v>
      </c>
      <c r="G197" s="44">
        <v>4.5600000000000005</v>
      </c>
      <c r="H197" s="33"/>
      <c r="I197" s="15"/>
      <c r="J197" s="25"/>
      <c r="K197" s="25"/>
      <c r="L197" s="31"/>
      <c r="M197" s="31"/>
      <c r="N197" s="25"/>
      <c r="O197" s="79"/>
    </row>
    <row r="198" spans="2:15" ht="12.75">
      <c r="B198" s="22" t="s">
        <v>261</v>
      </c>
      <c r="C198" s="26" t="s">
        <v>469</v>
      </c>
      <c r="D198" s="15" t="s">
        <v>470</v>
      </c>
      <c r="E198" s="31"/>
      <c r="F198" s="44">
        <v>2.99</v>
      </c>
      <c r="G198" s="44">
        <v>4.5600000000000005</v>
      </c>
      <c r="H198" s="33"/>
      <c r="I198" s="15"/>
      <c r="J198" s="25"/>
      <c r="K198" s="25"/>
      <c r="L198" s="31"/>
      <c r="M198" s="31"/>
      <c r="N198" s="25"/>
      <c r="O198" s="79"/>
    </row>
    <row r="199" spans="2:15" ht="12.75">
      <c r="B199" s="22" t="s">
        <v>261</v>
      </c>
      <c r="C199" s="26" t="s">
        <v>481</v>
      </c>
      <c r="D199" s="15" t="s">
        <v>482</v>
      </c>
      <c r="E199" s="31"/>
      <c r="F199" s="44">
        <v>2.99</v>
      </c>
      <c r="G199" s="44">
        <v>4.5600000000000005</v>
      </c>
      <c r="H199" s="33"/>
      <c r="I199" s="15"/>
      <c r="J199" s="25"/>
      <c r="K199" s="25"/>
      <c r="L199" s="31"/>
      <c r="M199" s="31"/>
      <c r="N199" s="25"/>
      <c r="O199" s="79"/>
    </row>
    <row r="200" spans="2:15" ht="12.75">
      <c r="B200" s="22" t="s">
        <v>261</v>
      </c>
      <c r="C200" s="26" t="s">
        <v>444</v>
      </c>
      <c r="D200" s="15" t="s">
        <v>445</v>
      </c>
      <c r="E200" s="31"/>
      <c r="F200" s="44">
        <v>3.99</v>
      </c>
      <c r="G200" s="44">
        <v>5.32</v>
      </c>
      <c r="H200" s="33"/>
      <c r="I200" s="15"/>
      <c r="J200" s="25"/>
      <c r="K200" s="25"/>
      <c r="L200" s="31"/>
      <c r="M200" s="31"/>
      <c r="N200" s="25"/>
      <c r="O200" s="79"/>
    </row>
    <row r="201" spans="2:15" ht="12.75">
      <c r="B201" s="22" t="s">
        <v>261</v>
      </c>
      <c r="C201" s="26" t="s">
        <v>459</v>
      </c>
      <c r="D201" s="15" t="s">
        <v>460</v>
      </c>
      <c r="E201" s="31"/>
      <c r="F201" s="44">
        <v>2.99</v>
      </c>
      <c r="G201" s="44">
        <v>4.5600000000000005</v>
      </c>
      <c r="H201" s="33"/>
      <c r="I201" s="15"/>
      <c r="J201" s="25"/>
      <c r="K201" s="25"/>
      <c r="L201" s="31"/>
      <c r="M201" s="31"/>
      <c r="N201" s="25"/>
      <c r="O201" s="79"/>
    </row>
    <row r="202" spans="2:15" ht="12.75">
      <c r="B202" s="22" t="s">
        <v>261</v>
      </c>
      <c r="C202" s="26" t="s">
        <v>471</v>
      </c>
      <c r="D202" s="15" t="s">
        <v>472</v>
      </c>
      <c r="E202" s="31"/>
      <c r="F202" s="44">
        <v>2.99</v>
      </c>
      <c r="G202" s="44">
        <v>4.5600000000000005</v>
      </c>
      <c r="H202" s="33"/>
      <c r="I202" s="15"/>
      <c r="J202" s="25"/>
      <c r="K202" s="25"/>
      <c r="L202" s="31"/>
      <c r="M202" s="31"/>
      <c r="N202" s="25"/>
      <c r="O202" s="79"/>
    </row>
    <row r="203" spans="2:15" ht="12.75">
      <c r="B203" s="22" t="s">
        <v>261</v>
      </c>
      <c r="C203" s="26" t="s">
        <v>483</v>
      </c>
      <c r="D203" s="15" t="s">
        <v>484</v>
      </c>
      <c r="E203" s="31"/>
      <c r="F203" s="44">
        <v>4.99</v>
      </c>
      <c r="G203" s="44">
        <v>4.69</v>
      </c>
      <c r="H203" s="33"/>
      <c r="I203" s="15"/>
      <c r="J203" s="25"/>
      <c r="K203" s="25"/>
      <c r="L203" s="31"/>
      <c r="M203" s="31"/>
      <c r="N203" s="25"/>
      <c r="O203" s="79"/>
    </row>
    <row r="204" spans="2:15" ht="12.75">
      <c r="B204" s="22"/>
      <c r="C204" s="26" t="s">
        <v>446</v>
      </c>
      <c r="D204" s="15" t="s">
        <v>447</v>
      </c>
      <c r="E204" s="31"/>
      <c r="F204" s="44">
        <v>3.99</v>
      </c>
      <c r="G204" s="44">
        <v>4.69</v>
      </c>
      <c r="H204" s="33"/>
      <c r="I204" s="15"/>
      <c r="J204" s="25"/>
      <c r="K204" s="25"/>
      <c r="L204" s="31"/>
      <c r="M204" s="31"/>
      <c r="N204" s="25"/>
      <c r="O204" s="79"/>
    </row>
    <row r="205" spans="2:15" ht="12.75">
      <c r="B205" s="22"/>
      <c r="C205" s="26" t="s">
        <v>461</v>
      </c>
      <c r="D205" s="15" t="s">
        <v>462</v>
      </c>
      <c r="E205" s="31"/>
      <c r="F205" s="44">
        <v>2.99</v>
      </c>
      <c r="G205" s="44">
        <v>4.5600000000000005</v>
      </c>
      <c r="H205" s="33"/>
      <c r="I205" s="15"/>
      <c r="J205" s="25"/>
      <c r="K205" s="25"/>
      <c r="L205" s="31"/>
      <c r="M205" s="31"/>
      <c r="N205" s="25"/>
      <c r="O205" s="79"/>
    </row>
    <row r="206" spans="2:15" ht="12.75">
      <c r="B206" s="22"/>
      <c r="C206" s="26" t="s">
        <v>473</v>
      </c>
      <c r="D206" s="15" t="s">
        <v>474</v>
      </c>
      <c r="E206" s="31"/>
      <c r="F206" s="44">
        <v>3.99</v>
      </c>
      <c r="G206" s="44">
        <v>4.15</v>
      </c>
      <c r="H206" s="33"/>
      <c r="I206" s="15"/>
      <c r="J206" s="25"/>
      <c r="K206" s="25"/>
      <c r="L206" s="31"/>
      <c r="M206" s="31"/>
      <c r="N206" s="25"/>
      <c r="O206" s="79"/>
    </row>
    <row r="207" spans="2:15" ht="12.75">
      <c r="B207" s="22" t="s">
        <v>261</v>
      </c>
      <c r="C207" s="26" t="s">
        <v>485</v>
      </c>
      <c r="D207" s="15" t="s">
        <v>486</v>
      </c>
      <c r="E207" s="31"/>
      <c r="F207" s="44">
        <v>2.99</v>
      </c>
      <c r="G207" s="44">
        <v>4.5600000000000005</v>
      </c>
      <c r="H207" s="33"/>
      <c r="I207" s="15"/>
      <c r="J207" s="25"/>
      <c r="K207" s="25"/>
      <c r="L207" s="31"/>
      <c r="M207" s="31"/>
      <c r="N207" s="25"/>
      <c r="O207" s="79"/>
    </row>
    <row r="208" spans="2:15" ht="12.75">
      <c r="B208" s="22"/>
      <c r="C208" s="26" t="s">
        <v>448</v>
      </c>
      <c r="D208" s="15" t="s">
        <v>449</v>
      </c>
      <c r="E208" s="31"/>
      <c r="F208" s="44">
        <v>3.99</v>
      </c>
      <c r="G208" s="44">
        <v>4.5600000000000005</v>
      </c>
      <c r="H208" s="33"/>
      <c r="I208" s="15"/>
      <c r="J208" s="25"/>
      <c r="K208" s="25"/>
      <c r="L208" s="31"/>
      <c r="M208" s="31"/>
      <c r="N208" s="25"/>
      <c r="O208" s="79"/>
    </row>
    <row r="209" spans="2:15" ht="12.75">
      <c r="B209" s="22"/>
      <c r="C209" s="26" t="s">
        <v>463</v>
      </c>
      <c r="D209" s="15" t="s">
        <v>464</v>
      </c>
      <c r="E209" s="31"/>
      <c r="F209" s="44">
        <v>2.99</v>
      </c>
      <c r="G209" s="44">
        <v>4.5600000000000005</v>
      </c>
      <c r="H209" s="33"/>
      <c r="I209" s="15"/>
      <c r="J209" s="25"/>
      <c r="K209" s="25"/>
      <c r="L209" s="31"/>
      <c r="M209" s="31"/>
      <c r="N209" s="25"/>
      <c r="O209" s="79"/>
    </row>
    <row r="210" spans="2:15" ht="12.75">
      <c r="B210" s="22" t="s">
        <v>261</v>
      </c>
      <c r="C210" s="26" t="s">
        <v>475</v>
      </c>
      <c r="D210" s="15" t="s">
        <v>476</v>
      </c>
      <c r="E210" s="31"/>
      <c r="F210" s="44">
        <v>2.99</v>
      </c>
      <c r="G210" s="44">
        <v>4.5600000000000005</v>
      </c>
      <c r="H210" s="33"/>
      <c r="I210" s="15"/>
      <c r="J210" s="25"/>
      <c r="K210" s="25"/>
      <c r="L210" s="31"/>
      <c r="M210" s="31"/>
      <c r="N210" s="25"/>
      <c r="O210" s="79"/>
    </row>
    <row r="211" spans="2:15" ht="12.75">
      <c r="B211" s="22" t="s">
        <v>261</v>
      </c>
      <c r="C211" s="26" t="s">
        <v>487</v>
      </c>
      <c r="D211" s="15" t="s">
        <v>488</v>
      </c>
      <c r="E211" s="31"/>
      <c r="F211" s="44">
        <v>2.99</v>
      </c>
      <c r="G211" s="44">
        <v>4.5600000000000005</v>
      </c>
      <c r="H211" s="33"/>
      <c r="I211" s="15"/>
      <c r="J211" s="25"/>
      <c r="K211" s="25"/>
      <c r="L211" s="31"/>
      <c r="M211" s="31"/>
      <c r="N211" s="25"/>
      <c r="O211" s="79"/>
    </row>
    <row r="212" spans="2:15" ht="12.75">
      <c r="B212" s="22" t="s">
        <v>261</v>
      </c>
      <c r="C212" s="26" t="s">
        <v>438</v>
      </c>
      <c r="D212" s="15" t="s">
        <v>439</v>
      </c>
      <c r="E212" s="31"/>
      <c r="F212" s="44">
        <v>2.99</v>
      </c>
      <c r="G212" s="44">
        <v>6.56</v>
      </c>
      <c r="H212" s="33"/>
      <c r="I212" s="15"/>
      <c r="J212" s="25"/>
      <c r="K212" s="25"/>
      <c r="L212" s="31"/>
      <c r="M212" s="31"/>
      <c r="N212" s="25"/>
      <c r="O212" s="79"/>
    </row>
    <row r="213" spans="2:15" ht="12.75">
      <c r="B213" s="22"/>
      <c r="C213" s="26" t="s">
        <v>404</v>
      </c>
      <c r="D213" s="15" t="s">
        <v>405</v>
      </c>
      <c r="E213" s="31"/>
      <c r="F213" s="44">
        <v>9.99</v>
      </c>
      <c r="G213" s="44">
        <v>7.24</v>
      </c>
      <c r="H213" s="33"/>
      <c r="I213" s="15"/>
      <c r="J213" s="25"/>
      <c r="K213" s="25"/>
      <c r="L213" s="31"/>
      <c r="M213" s="31"/>
      <c r="N213" s="25"/>
      <c r="O213" s="79"/>
    </row>
    <row r="214" spans="2:15" ht="12.75">
      <c r="B214" s="22"/>
      <c r="C214" s="26" t="s">
        <v>410</v>
      </c>
      <c r="D214" s="15" t="s">
        <v>411</v>
      </c>
      <c r="E214" s="31"/>
      <c r="F214" s="44">
        <v>2.99</v>
      </c>
      <c r="G214" s="44">
        <v>6.56</v>
      </c>
      <c r="H214" s="33"/>
      <c r="I214" s="15"/>
      <c r="J214" s="25"/>
      <c r="K214" s="25"/>
      <c r="L214" s="31"/>
      <c r="M214" s="31"/>
      <c r="N214" s="25"/>
      <c r="O214" s="79"/>
    </row>
    <row r="215" spans="2:15" ht="12.75">
      <c r="B215" s="22"/>
      <c r="C215" s="26" t="s">
        <v>412</v>
      </c>
      <c r="D215" s="15" t="s">
        <v>413</v>
      </c>
      <c r="E215" s="31"/>
      <c r="F215" s="44">
        <v>16.99</v>
      </c>
      <c r="G215" s="44">
        <v>26.55</v>
      </c>
      <c r="H215" s="33"/>
      <c r="I215" s="15"/>
      <c r="J215" s="25"/>
      <c r="K215" s="25"/>
      <c r="L215" s="31"/>
      <c r="M215" s="31"/>
      <c r="N215" s="25"/>
      <c r="O215" s="79"/>
    </row>
    <row r="216" spans="2:15" ht="12.75">
      <c r="B216" s="22"/>
      <c r="C216" s="26" t="s">
        <v>402</v>
      </c>
      <c r="D216" s="15" t="s">
        <v>403</v>
      </c>
      <c r="E216" s="31"/>
      <c r="F216" s="44">
        <v>2.99</v>
      </c>
      <c r="G216" s="44">
        <v>6.56</v>
      </c>
      <c r="H216" s="33"/>
      <c r="I216" s="15"/>
      <c r="J216" s="25"/>
      <c r="K216" s="25"/>
      <c r="L216" s="31"/>
      <c r="M216" s="31"/>
      <c r="N216" s="25"/>
      <c r="O216" s="79"/>
    </row>
    <row r="217" spans="2:15" ht="12.75">
      <c r="B217" s="22"/>
      <c r="C217" s="26" t="s">
        <v>406</v>
      </c>
      <c r="D217" s="15" t="s">
        <v>407</v>
      </c>
      <c r="E217" s="31"/>
      <c r="F217" s="44">
        <v>2.99</v>
      </c>
      <c r="G217" s="44">
        <v>6.56</v>
      </c>
      <c r="H217" s="33"/>
      <c r="I217" s="15"/>
      <c r="J217" s="25"/>
      <c r="K217" s="25"/>
      <c r="L217" s="31"/>
      <c r="M217" s="31"/>
      <c r="N217" s="25"/>
      <c r="O217" s="79"/>
    </row>
    <row r="218" spans="2:15" ht="12.75">
      <c r="B218" s="22"/>
      <c r="C218" s="26" t="s">
        <v>414</v>
      </c>
      <c r="D218" s="15" t="s">
        <v>415</v>
      </c>
      <c r="E218" s="31"/>
      <c r="F218" s="44">
        <v>2.99</v>
      </c>
      <c r="G218" s="44"/>
      <c r="H218" s="33"/>
      <c r="I218" s="15"/>
      <c r="J218" s="25"/>
      <c r="K218" s="25"/>
      <c r="L218" s="31"/>
      <c r="M218" s="31"/>
      <c r="N218" s="25"/>
      <c r="O218" s="79"/>
    </row>
    <row r="219" spans="2:15" ht="12.75">
      <c r="B219" s="22" t="s">
        <v>261</v>
      </c>
      <c r="C219" s="26" t="s">
        <v>428</v>
      </c>
      <c r="D219" s="15" t="s">
        <v>429</v>
      </c>
      <c r="E219" s="31"/>
      <c r="F219" s="44">
        <v>1.99</v>
      </c>
      <c r="G219" s="44">
        <v>3.75</v>
      </c>
      <c r="H219" s="33"/>
      <c r="I219" s="15"/>
      <c r="J219" s="25"/>
      <c r="K219" s="25"/>
      <c r="L219" s="31"/>
      <c r="M219" s="31"/>
      <c r="N219" s="25"/>
      <c r="O219" s="79"/>
    </row>
    <row r="220" spans="2:15" ht="12.75">
      <c r="B220" s="22" t="s">
        <v>261</v>
      </c>
      <c r="C220" s="26" t="s">
        <v>408</v>
      </c>
      <c r="D220" s="15" t="s">
        <v>409</v>
      </c>
      <c r="E220" s="31"/>
      <c r="F220" s="44">
        <v>2.99</v>
      </c>
      <c r="G220" s="44">
        <v>3.75</v>
      </c>
      <c r="H220" s="33"/>
      <c r="I220" s="15"/>
      <c r="J220" s="25"/>
      <c r="K220" s="25"/>
      <c r="L220" s="31"/>
      <c r="M220" s="31"/>
      <c r="N220" s="25"/>
      <c r="O220" s="79"/>
    </row>
    <row r="221" spans="2:15" ht="12.75">
      <c r="B221" s="22" t="s">
        <v>261</v>
      </c>
      <c r="C221" s="26" t="s">
        <v>417</v>
      </c>
      <c r="D221" s="15" t="s">
        <v>418</v>
      </c>
      <c r="E221" s="31"/>
      <c r="F221" s="44">
        <v>1.99</v>
      </c>
      <c r="G221" s="44">
        <v>3.42</v>
      </c>
      <c r="H221" s="33"/>
      <c r="I221" s="15" t="s">
        <v>419</v>
      </c>
      <c r="J221" s="25"/>
      <c r="K221" s="25"/>
      <c r="L221" s="31"/>
      <c r="M221" s="31"/>
      <c r="N221" s="25"/>
      <c r="O221" s="79"/>
    </row>
    <row r="222" spans="2:15" ht="12.75">
      <c r="B222" s="22"/>
      <c r="C222" s="26" t="s">
        <v>489</v>
      </c>
      <c r="D222" s="15" t="s">
        <v>490</v>
      </c>
      <c r="E222" s="31"/>
      <c r="F222" s="44">
        <v>4.99</v>
      </c>
      <c r="G222" s="44">
        <v>6.45</v>
      </c>
      <c r="H222" s="33"/>
      <c r="I222" s="15"/>
      <c r="J222" s="25"/>
      <c r="K222" s="25"/>
      <c r="L222" s="31"/>
      <c r="M222" s="31"/>
      <c r="N222" s="25"/>
      <c r="O222" s="79"/>
    </row>
    <row r="223" spans="2:15" ht="12.75">
      <c r="B223" s="22" t="s">
        <v>261</v>
      </c>
      <c r="C223" s="26" t="s">
        <v>430</v>
      </c>
      <c r="D223" s="15" t="s">
        <v>431</v>
      </c>
      <c r="E223" s="31"/>
      <c r="F223" s="44">
        <v>2.99</v>
      </c>
      <c r="G223" s="44">
        <v>4.5600000000000005</v>
      </c>
      <c r="H223" s="33"/>
      <c r="I223" s="15"/>
      <c r="J223" s="25"/>
      <c r="K223" s="25"/>
      <c r="L223" s="31"/>
      <c r="M223" s="31"/>
      <c r="N223" s="25"/>
      <c r="O223" s="79"/>
    </row>
    <row r="224" spans="2:15" ht="12.75">
      <c r="B224" s="22" t="s">
        <v>261</v>
      </c>
      <c r="C224" s="26" t="s">
        <v>440</v>
      </c>
      <c r="D224" s="15" t="s">
        <v>441</v>
      </c>
      <c r="E224" s="31"/>
      <c r="F224" s="44">
        <v>2.99</v>
      </c>
      <c r="G224" s="44">
        <v>4.5600000000000005</v>
      </c>
      <c r="H224" s="33"/>
      <c r="I224" s="15"/>
      <c r="J224" s="25"/>
      <c r="K224" s="25"/>
      <c r="L224" s="31"/>
      <c r="M224" s="31"/>
      <c r="N224" s="25"/>
      <c r="O224" s="79"/>
    </row>
    <row r="225" spans="2:15" ht="12.75">
      <c r="B225" s="22"/>
      <c r="C225" s="26" t="s">
        <v>450</v>
      </c>
      <c r="D225" s="15" t="s">
        <v>451</v>
      </c>
      <c r="E225" s="31"/>
      <c r="F225" s="44"/>
      <c r="G225" s="44">
        <v>4.5600000000000005</v>
      </c>
      <c r="H225" s="33"/>
      <c r="I225" s="15"/>
      <c r="J225" s="25"/>
      <c r="K225" s="25"/>
      <c r="L225" s="31"/>
      <c r="M225" s="31"/>
      <c r="N225" s="25"/>
      <c r="O225" s="79"/>
    </row>
    <row r="226" spans="2:15" ht="12.75">
      <c r="B226" s="22" t="s">
        <v>261</v>
      </c>
      <c r="C226" s="26" t="s">
        <v>436</v>
      </c>
      <c r="D226" s="15" t="s">
        <v>437</v>
      </c>
      <c r="E226" s="31"/>
      <c r="F226" s="44">
        <v>2.99</v>
      </c>
      <c r="G226" s="44">
        <v>4.5600000000000005</v>
      </c>
      <c r="H226" s="33"/>
      <c r="I226" s="15" t="s">
        <v>456</v>
      </c>
      <c r="J226" s="25"/>
      <c r="K226" s="25"/>
      <c r="L226" s="31"/>
      <c r="M226" s="31"/>
      <c r="N226" s="25"/>
      <c r="O226" s="79"/>
    </row>
    <row r="227" spans="2:15" ht="12.75">
      <c r="B227" s="22"/>
      <c r="C227" s="26" t="s">
        <v>424</v>
      </c>
      <c r="D227" s="15" t="s">
        <v>425</v>
      </c>
      <c r="E227" s="31"/>
      <c r="F227" s="44">
        <v>2.99</v>
      </c>
      <c r="G227" s="44"/>
      <c r="H227" s="33"/>
      <c r="I227" s="15"/>
      <c r="J227" s="25"/>
      <c r="K227" s="25"/>
      <c r="L227" s="31"/>
      <c r="M227" s="31"/>
      <c r="N227" s="25"/>
      <c r="O227" s="79"/>
    </row>
    <row r="228" spans="2:15" ht="12.75">
      <c r="B228" s="22"/>
      <c r="C228" s="26" t="s">
        <v>420</v>
      </c>
      <c r="D228" s="15" t="s">
        <v>421</v>
      </c>
      <c r="E228" s="31"/>
      <c r="F228" s="44">
        <v>2.99</v>
      </c>
      <c r="G228" s="44"/>
      <c r="H228" s="33"/>
      <c r="I228" s="15"/>
      <c r="J228" s="25"/>
      <c r="K228" s="25"/>
      <c r="L228" s="31"/>
      <c r="M228" s="31"/>
      <c r="N228" s="25"/>
      <c r="O228" s="79"/>
    </row>
    <row r="229" spans="2:15" ht="12.75">
      <c r="B229" s="22"/>
      <c r="C229" s="26" t="s">
        <v>422</v>
      </c>
      <c r="D229" s="15" t="s">
        <v>423</v>
      </c>
      <c r="E229" s="31"/>
      <c r="F229" s="44">
        <v>2.99</v>
      </c>
      <c r="G229" s="44"/>
      <c r="H229" s="33"/>
      <c r="I229" s="15"/>
      <c r="J229" s="25"/>
      <c r="K229" s="25"/>
      <c r="L229" s="31"/>
      <c r="M229" s="31"/>
      <c r="N229" s="25"/>
      <c r="O229" s="79"/>
    </row>
    <row r="230" spans="2:15" ht="12.75">
      <c r="B230" s="22"/>
      <c r="C230" s="26" t="s">
        <v>433</v>
      </c>
      <c r="D230" s="15" t="s">
        <v>434</v>
      </c>
      <c r="E230" s="31"/>
      <c r="F230" s="44">
        <v>3.99</v>
      </c>
      <c r="G230" s="44">
        <v>29.69</v>
      </c>
      <c r="H230" s="33"/>
      <c r="I230" s="15"/>
      <c r="J230" s="25"/>
      <c r="K230" s="25"/>
      <c r="L230" s="31"/>
      <c r="M230" s="31"/>
      <c r="N230" s="25"/>
      <c r="O230" s="79"/>
    </row>
    <row r="231" spans="2:15" ht="12.75">
      <c r="B231" s="22" t="s">
        <v>237</v>
      </c>
      <c r="C231" s="26" t="s">
        <v>238</v>
      </c>
      <c r="D231" s="15" t="s">
        <v>239</v>
      </c>
      <c r="E231" s="31"/>
      <c r="F231" s="44">
        <v>1.99</v>
      </c>
      <c r="G231" s="44">
        <v>3.75</v>
      </c>
      <c r="H231" s="33"/>
      <c r="I231" s="15"/>
      <c r="J231" s="25"/>
      <c r="K231" s="25"/>
      <c r="L231" s="31"/>
      <c r="M231" s="31"/>
      <c r="N231" s="25"/>
      <c r="O231" s="79"/>
    </row>
    <row r="232" spans="2:15" ht="12.75">
      <c r="B232" s="22" t="s">
        <v>237</v>
      </c>
      <c r="C232" s="26" t="s">
        <v>240</v>
      </c>
      <c r="D232" s="15" t="s">
        <v>241</v>
      </c>
      <c r="E232" s="31"/>
      <c r="F232" s="44">
        <v>1.99</v>
      </c>
      <c r="G232" s="44">
        <v>3.75</v>
      </c>
      <c r="H232" s="33"/>
      <c r="I232" s="15"/>
      <c r="J232" s="25"/>
      <c r="K232" s="25"/>
      <c r="L232" s="31"/>
      <c r="M232" s="31"/>
      <c r="N232" s="25"/>
      <c r="O232" s="79"/>
    </row>
    <row r="233" spans="2:15" ht="12.75">
      <c r="B233" s="22" t="s">
        <v>237</v>
      </c>
      <c r="C233" s="26" t="s">
        <v>242</v>
      </c>
      <c r="D233" s="15" t="s">
        <v>239</v>
      </c>
      <c r="E233" s="31"/>
      <c r="F233" s="44">
        <v>1.99</v>
      </c>
      <c r="G233" s="44">
        <v>3.75</v>
      </c>
      <c r="H233" s="33"/>
      <c r="I233" s="15"/>
      <c r="J233" s="25"/>
      <c r="K233" s="25"/>
      <c r="L233" s="31"/>
      <c r="M233" s="31"/>
      <c r="N233" s="25"/>
      <c r="O233" s="79"/>
    </row>
    <row r="234" spans="2:15" ht="12.75">
      <c r="B234" s="22"/>
      <c r="C234" s="26" t="s">
        <v>400</v>
      </c>
      <c r="D234" s="15" t="s">
        <v>401</v>
      </c>
      <c r="E234" s="31"/>
      <c r="F234" s="44">
        <v>1.99</v>
      </c>
      <c r="G234" s="44">
        <v>4.5600000000000005</v>
      </c>
      <c r="H234" s="33"/>
      <c r="I234" s="15"/>
      <c r="J234" s="25"/>
      <c r="K234" s="25"/>
      <c r="L234" s="31"/>
      <c r="M234" s="31"/>
      <c r="N234" s="25"/>
      <c r="O234" s="79"/>
    </row>
    <row r="235" spans="2:15" ht="12.75">
      <c r="B235" s="22" t="s">
        <v>261</v>
      </c>
      <c r="C235" s="26" t="s">
        <v>513</v>
      </c>
      <c r="D235" s="15" t="s">
        <v>514</v>
      </c>
      <c r="E235" s="31"/>
      <c r="F235" s="44">
        <v>2.99</v>
      </c>
      <c r="G235" s="44">
        <v>4.5600000000000005</v>
      </c>
      <c r="H235" s="33"/>
      <c r="I235" s="15"/>
      <c r="J235" s="25"/>
      <c r="K235" s="25"/>
      <c r="L235" s="31"/>
      <c r="M235" s="31"/>
      <c r="N235" s="25"/>
      <c r="O235" s="79"/>
    </row>
    <row r="236" spans="2:15" ht="12.75">
      <c r="B236" s="22" t="s">
        <v>261</v>
      </c>
      <c r="C236" s="26" t="s">
        <v>503</v>
      </c>
      <c r="D236" s="15" t="s">
        <v>504</v>
      </c>
      <c r="E236" s="31"/>
      <c r="F236" s="44">
        <v>2.99</v>
      </c>
      <c r="G236" s="44">
        <v>4.5600000000000005</v>
      </c>
      <c r="H236" s="33"/>
      <c r="I236" s="15"/>
      <c r="J236" s="25"/>
      <c r="K236" s="25"/>
      <c r="L236" s="31"/>
      <c r="M236" s="31"/>
      <c r="N236" s="25"/>
      <c r="O236" s="79"/>
    </row>
    <row r="237" spans="2:15" ht="12.75">
      <c r="B237" s="22" t="s">
        <v>261</v>
      </c>
      <c r="C237" s="26" t="s">
        <v>493</v>
      </c>
      <c r="D237" s="15" t="s">
        <v>494</v>
      </c>
      <c r="E237" s="31"/>
      <c r="F237" s="44">
        <v>2.99</v>
      </c>
      <c r="G237" s="44">
        <v>4.5600000000000005</v>
      </c>
      <c r="H237" s="33"/>
      <c r="I237" s="15"/>
      <c r="J237" s="25"/>
      <c r="K237" s="25"/>
      <c r="L237" s="31"/>
      <c r="M237" s="31"/>
      <c r="N237" s="25"/>
      <c r="O237" s="79"/>
    </row>
    <row r="238" spans="2:15" ht="12.75">
      <c r="B238" s="22"/>
      <c r="C238" s="26" t="s">
        <v>495</v>
      </c>
      <c r="D238" s="15" t="s">
        <v>496</v>
      </c>
      <c r="E238" s="31"/>
      <c r="F238" s="44">
        <v>3.99</v>
      </c>
      <c r="G238" s="44">
        <v>4.5600000000000005</v>
      </c>
      <c r="H238" s="33"/>
      <c r="I238" s="15"/>
      <c r="J238" s="25"/>
      <c r="K238" s="25"/>
      <c r="L238" s="31"/>
      <c r="M238" s="31"/>
      <c r="N238" s="25"/>
      <c r="O238" s="79"/>
    </row>
    <row r="239" spans="2:15" ht="12.75">
      <c r="B239" s="22"/>
      <c r="C239" s="26" t="s">
        <v>497</v>
      </c>
      <c r="D239" s="15" t="s">
        <v>498</v>
      </c>
      <c r="E239" s="31"/>
      <c r="F239" s="44">
        <v>3.99</v>
      </c>
      <c r="G239" s="44">
        <v>4.5600000000000005</v>
      </c>
      <c r="H239" s="33"/>
      <c r="I239" s="15"/>
      <c r="J239" s="25"/>
      <c r="K239" s="25"/>
      <c r="L239" s="31"/>
      <c r="M239" s="31"/>
      <c r="N239" s="25"/>
      <c r="O239" s="79"/>
    </row>
    <row r="240" spans="2:15" ht="12.75">
      <c r="B240" s="22"/>
      <c r="C240" s="26" t="s">
        <v>499</v>
      </c>
      <c r="D240" s="15" t="s">
        <v>500</v>
      </c>
      <c r="E240" s="31"/>
      <c r="F240" s="44">
        <v>3.99</v>
      </c>
      <c r="G240" s="44">
        <v>4.5600000000000005</v>
      </c>
      <c r="H240" s="33"/>
      <c r="I240" s="15"/>
      <c r="J240" s="25"/>
      <c r="K240" s="25"/>
      <c r="L240" s="31"/>
      <c r="M240" s="31"/>
      <c r="N240" s="25"/>
      <c r="O240" s="79"/>
    </row>
    <row r="241" spans="2:15" ht="12.75">
      <c r="B241" s="22"/>
      <c r="C241" s="26" t="s">
        <v>505</v>
      </c>
      <c r="D241" s="15" t="s">
        <v>506</v>
      </c>
      <c r="E241" s="31"/>
      <c r="F241" s="44">
        <v>3.99</v>
      </c>
      <c r="G241" s="44">
        <v>4.5600000000000005</v>
      </c>
      <c r="H241" s="33"/>
      <c r="I241" s="15"/>
      <c r="J241" s="25"/>
      <c r="K241" s="25"/>
      <c r="L241" s="31"/>
      <c r="M241" s="31"/>
      <c r="N241" s="25"/>
      <c r="O241" s="79"/>
    </row>
    <row r="242" spans="2:15" ht="12.75">
      <c r="B242" s="22"/>
      <c r="C242" s="26" t="s">
        <v>507</v>
      </c>
      <c r="D242" s="15" t="s">
        <v>508</v>
      </c>
      <c r="E242" s="31"/>
      <c r="F242" s="44">
        <v>3.99</v>
      </c>
      <c r="G242" s="44">
        <v>4.5600000000000005</v>
      </c>
      <c r="H242" s="33"/>
      <c r="I242" s="15"/>
      <c r="J242" s="25"/>
      <c r="K242" s="25"/>
      <c r="L242" s="31"/>
      <c r="M242" s="31"/>
      <c r="N242" s="25"/>
      <c r="O242" s="79"/>
    </row>
    <row r="243" spans="2:15" ht="12.75">
      <c r="B243" s="22"/>
      <c r="C243" s="26" t="s">
        <v>509</v>
      </c>
      <c r="D243" s="15" t="s">
        <v>510</v>
      </c>
      <c r="E243" s="31"/>
      <c r="F243" s="44">
        <v>3.99</v>
      </c>
      <c r="G243" s="44">
        <v>4.5600000000000005</v>
      </c>
      <c r="H243" s="33"/>
      <c r="I243" s="15"/>
      <c r="J243" s="25"/>
      <c r="K243" s="25"/>
      <c r="L243" s="31"/>
      <c r="M243" s="31"/>
      <c r="N243" s="25"/>
      <c r="O243" s="79"/>
    </row>
    <row r="244" spans="2:15" ht="12.75">
      <c r="B244" s="22"/>
      <c r="C244" s="26" t="s">
        <v>515</v>
      </c>
      <c r="D244" s="15" t="s">
        <v>516</v>
      </c>
      <c r="E244" s="31"/>
      <c r="F244" s="44">
        <v>3.99</v>
      </c>
      <c r="G244" s="44">
        <v>4.15</v>
      </c>
      <c r="H244" s="33"/>
      <c r="I244" s="15"/>
      <c r="J244" s="25"/>
      <c r="K244" s="25"/>
      <c r="L244" s="31"/>
      <c r="M244" s="31"/>
      <c r="N244" s="25"/>
      <c r="O244" s="79"/>
    </row>
    <row r="245" spans="2:15" ht="12.75">
      <c r="B245" s="22"/>
      <c r="C245" s="26" t="s">
        <v>517</v>
      </c>
      <c r="D245" s="15" t="s">
        <v>518</v>
      </c>
      <c r="E245" s="31"/>
      <c r="F245" s="44">
        <v>3.99</v>
      </c>
      <c r="G245" s="44">
        <v>4.5600000000000005</v>
      </c>
      <c r="H245" s="33"/>
      <c r="I245" s="15"/>
      <c r="J245" s="25"/>
      <c r="K245" s="25"/>
      <c r="L245" s="31"/>
      <c r="M245" s="31"/>
      <c r="N245" s="25"/>
      <c r="O245" s="79"/>
    </row>
    <row r="246" spans="2:15" ht="12.75">
      <c r="B246" s="22"/>
      <c r="C246" s="26" t="s">
        <v>519</v>
      </c>
      <c r="D246" s="15" t="s">
        <v>520</v>
      </c>
      <c r="E246" s="31"/>
      <c r="F246" s="44">
        <v>3.99</v>
      </c>
      <c r="G246" s="44">
        <v>4.5600000000000005</v>
      </c>
      <c r="H246" s="33"/>
      <c r="I246" s="15"/>
      <c r="J246" s="25"/>
      <c r="K246" s="25"/>
      <c r="L246" s="31"/>
      <c r="M246" s="31"/>
      <c r="N246" s="25"/>
      <c r="O246" s="79"/>
    </row>
    <row r="247" spans="2:15" ht="12.75">
      <c r="B247" s="22" t="s">
        <v>261</v>
      </c>
      <c r="C247" s="26" t="s">
        <v>426</v>
      </c>
      <c r="D247" s="15" t="s">
        <v>427</v>
      </c>
      <c r="E247" s="31"/>
      <c r="F247" s="44">
        <v>3.99</v>
      </c>
      <c r="G247" s="44">
        <v>4.17</v>
      </c>
      <c r="H247" s="33"/>
      <c r="I247" s="15"/>
      <c r="J247" s="25"/>
      <c r="K247" s="25"/>
      <c r="L247" s="31"/>
      <c r="M247" s="31"/>
      <c r="N247" s="25"/>
      <c r="O247" s="79"/>
    </row>
    <row r="248" spans="2:15" ht="12.75">
      <c r="B248" s="22"/>
      <c r="C248" s="26" t="s">
        <v>432</v>
      </c>
      <c r="D248" s="15" t="s">
        <v>431</v>
      </c>
      <c r="E248" s="31"/>
      <c r="F248" s="44">
        <v>7.99</v>
      </c>
      <c r="G248" s="44">
        <v>8.83</v>
      </c>
      <c r="H248" s="33"/>
      <c r="I248" s="15"/>
      <c r="J248" s="25"/>
      <c r="K248" s="25"/>
      <c r="L248" s="31"/>
      <c r="M248" s="31"/>
      <c r="N248" s="25"/>
      <c r="O248" s="79"/>
    </row>
    <row r="249" spans="2:15" ht="12.75">
      <c r="B249" s="22"/>
      <c r="C249" s="26" t="s">
        <v>435</v>
      </c>
      <c r="D249" s="15" t="s">
        <v>434</v>
      </c>
      <c r="E249" s="31"/>
      <c r="F249" s="44">
        <v>7.99</v>
      </c>
      <c r="G249" s="44">
        <v>8.83</v>
      </c>
      <c r="H249" s="33"/>
      <c r="I249" s="15"/>
      <c r="J249" s="25"/>
      <c r="K249" s="25"/>
      <c r="L249" s="31"/>
      <c r="M249" s="31"/>
      <c r="N249" s="25"/>
      <c r="O249" s="79"/>
    </row>
    <row r="250" spans="2:15" ht="12.75">
      <c r="B250" s="22" t="s">
        <v>261</v>
      </c>
      <c r="C250" s="26" t="s">
        <v>452</v>
      </c>
      <c r="D250" s="15" t="s">
        <v>453</v>
      </c>
      <c r="E250" s="31"/>
      <c r="F250" s="44">
        <v>7.99</v>
      </c>
      <c r="G250" s="44">
        <v>8.83</v>
      </c>
      <c r="H250" s="33"/>
      <c r="I250" s="15"/>
      <c r="J250" s="25"/>
      <c r="K250" s="25"/>
      <c r="L250" s="31"/>
      <c r="M250" s="31"/>
      <c r="N250" s="25"/>
      <c r="O250" s="79"/>
    </row>
    <row r="251" spans="2:15" ht="12.75">
      <c r="B251" s="22"/>
      <c r="C251" s="26" t="s">
        <v>454</v>
      </c>
      <c r="D251" s="15" t="s">
        <v>455</v>
      </c>
      <c r="E251" s="31"/>
      <c r="F251" s="44">
        <v>7.99</v>
      </c>
      <c r="G251" s="44">
        <v>8.83</v>
      </c>
      <c r="H251" s="33"/>
      <c r="I251" s="15"/>
      <c r="J251" s="25"/>
      <c r="K251" s="25"/>
      <c r="L251" s="31"/>
      <c r="M251" s="31"/>
      <c r="N251" s="25"/>
      <c r="O251" s="79"/>
    </row>
    <row r="252" spans="2:15" ht="12.75">
      <c r="B252" s="22" t="s">
        <v>261</v>
      </c>
      <c r="C252" s="26" t="s">
        <v>465</v>
      </c>
      <c r="D252" s="15" t="s">
        <v>466</v>
      </c>
      <c r="E252" s="31"/>
      <c r="F252" s="44">
        <v>7.99</v>
      </c>
      <c r="G252" s="44">
        <v>8.83</v>
      </c>
      <c r="H252" s="33"/>
      <c r="I252" s="15"/>
      <c r="J252" s="25"/>
      <c r="K252" s="25"/>
      <c r="L252" s="31"/>
      <c r="M252" s="31"/>
      <c r="N252" s="25"/>
      <c r="O252" s="79"/>
    </row>
    <row r="253" spans="2:15" ht="12.75">
      <c r="B253" s="22"/>
      <c r="C253" s="26" t="s">
        <v>467</v>
      </c>
      <c r="D253" s="15" t="s">
        <v>468</v>
      </c>
      <c r="E253" s="31"/>
      <c r="F253" s="44"/>
      <c r="G253" s="44">
        <v>29.69</v>
      </c>
      <c r="H253" s="33"/>
      <c r="I253" s="15"/>
      <c r="J253" s="25"/>
      <c r="K253" s="25"/>
      <c r="L253" s="31"/>
      <c r="M253" s="31"/>
      <c r="N253" s="25"/>
      <c r="O253" s="79"/>
    </row>
    <row r="254" spans="2:15" ht="12.75">
      <c r="B254" s="22" t="s">
        <v>261</v>
      </c>
      <c r="C254" s="26" t="s">
        <v>477</v>
      </c>
      <c r="D254" s="15" t="s">
        <v>478</v>
      </c>
      <c r="E254" s="31"/>
      <c r="F254" s="44">
        <v>7.99</v>
      </c>
      <c r="G254" s="44">
        <v>8.83</v>
      </c>
      <c r="H254" s="33"/>
      <c r="I254" s="15"/>
      <c r="J254" s="25"/>
      <c r="K254" s="25"/>
      <c r="L254" s="31"/>
      <c r="M254" s="31"/>
      <c r="N254" s="25"/>
      <c r="O254" s="79"/>
    </row>
    <row r="255" spans="2:15" ht="12.75">
      <c r="B255" s="22"/>
      <c r="C255" s="26" t="s">
        <v>479</v>
      </c>
      <c r="D255" s="15" t="s">
        <v>480</v>
      </c>
      <c r="E255" s="31"/>
      <c r="F255" s="44">
        <v>7.99</v>
      </c>
      <c r="G255" s="44">
        <v>8.03</v>
      </c>
      <c r="H255" s="33"/>
      <c r="I255" s="15"/>
      <c r="J255" s="25"/>
      <c r="K255" s="25"/>
      <c r="L255" s="31"/>
      <c r="M255" s="31"/>
      <c r="N255" s="25"/>
      <c r="O255" s="79"/>
    </row>
    <row r="256" spans="2:15" ht="12.75">
      <c r="B256" s="22" t="s">
        <v>261</v>
      </c>
      <c r="C256" s="26" t="s">
        <v>491</v>
      </c>
      <c r="D256" s="15" t="s">
        <v>492</v>
      </c>
      <c r="E256" s="31"/>
      <c r="F256" s="44">
        <v>4.99</v>
      </c>
      <c r="G256" s="44">
        <v>8.83</v>
      </c>
      <c r="H256" s="33"/>
      <c r="I256" s="15"/>
      <c r="J256" s="25"/>
      <c r="K256" s="25"/>
      <c r="L256" s="31"/>
      <c r="M256" s="31"/>
      <c r="N256" s="25"/>
      <c r="O256" s="79"/>
    </row>
    <row r="257" spans="2:15" ht="12.75">
      <c r="B257" s="22"/>
      <c r="C257" s="26" t="s">
        <v>501</v>
      </c>
      <c r="D257" s="15" t="s">
        <v>502</v>
      </c>
      <c r="E257" s="31"/>
      <c r="F257" s="44">
        <v>7.99</v>
      </c>
      <c r="G257" s="44">
        <v>8.83</v>
      </c>
      <c r="H257" s="33"/>
      <c r="I257" s="15"/>
      <c r="J257" s="25"/>
      <c r="K257" s="25"/>
      <c r="L257" s="31"/>
      <c r="M257" s="31"/>
      <c r="N257" s="25"/>
      <c r="O257" s="79"/>
    </row>
    <row r="258" spans="2:15" ht="12.75">
      <c r="B258" s="22"/>
      <c r="C258" s="26" t="s">
        <v>511</v>
      </c>
      <c r="D258" s="15" t="s">
        <v>512</v>
      </c>
      <c r="E258" s="31"/>
      <c r="F258" s="44">
        <v>7.99</v>
      </c>
      <c r="G258" s="44">
        <v>8.83</v>
      </c>
      <c r="H258" s="33"/>
      <c r="I258" s="15"/>
      <c r="J258" s="25"/>
      <c r="K258" s="25"/>
      <c r="L258" s="31"/>
      <c r="M258" s="31"/>
      <c r="N258" s="25"/>
      <c r="O258" s="79"/>
    </row>
    <row r="259" spans="2:15" ht="12.75">
      <c r="B259" s="22"/>
      <c r="C259" s="26"/>
      <c r="D259" s="15"/>
      <c r="E259" s="31"/>
      <c r="F259" s="44"/>
      <c r="G259" s="44"/>
      <c r="H259" s="33"/>
      <c r="I259" s="15"/>
      <c r="J259" s="25"/>
      <c r="K259" s="25"/>
      <c r="L259" s="31"/>
      <c r="M259" s="31"/>
      <c r="N259" s="25"/>
      <c r="O259" s="79"/>
    </row>
    <row r="260" spans="2:15" ht="12.75">
      <c r="B260" s="22"/>
      <c r="C260" s="26" t="s">
        <v>521</v>
      </c>
      <c r="D260" s="15" t="s">
        <v>522</v>
      </c>
      <c r="E260" s="31"/>
      <c r="F260" s="44">
        <v>3.99</v>
      </c>
      <c r="G260" s="44">
        <v>5.32</v>
      </c>
      <c r="H260" s="33"/>
      <c r="I260" s="15"/>
      <c r="J260" s="25"/>
      <c r="K260" s="25"/>
      <c r="L260" s="31"/>
      <c r="M260" s="31"/>
      <c r="N260" s="25"/>
      <c r="O260" s="79"/>
    </row>
    <row r="261" spans="2:15" ht="12.75">
      <c r="B261" s="22" t="s">
        <v>261</v>
      </c>
      <c r="C261" s="26" t="s">
        <v>523</v>
      </c>
      <c r="D261" s="15" t="s">
        <v>524</v>
      </c>
      <c r="E261" s="31"/>
      <c r="F261" s="44">
        <v>3.99</v>
      </c>
      <c r="G261" s="44">
        <v>5.32</v>
      </c>
      <c r="H261" s="33"/>
      <c r="I261" s="15" t="s">
        <v>525</v>
      </c>
      <c r="J261" s="25"/>
      <c r="K261" s="25"/>
      <c r="L261" s="31"/>
      <c r="M261" s="31"/>
      <c r="N261" s="25"/>
      <c r="O261" s="79"/>
    </row>
    <row r="262" spans="2:15" ht="12.75">
      <c r="B262" s="22" t="s">
        <v>261</v>
      </c>
      <c r="C262" s="26" t="s">
        <v>526</v>
      </c>
      <c r="D262" s="15" t="s">
        <v>527</v>
      </c>
      <c r="E262" s="31"/>
      <c r="F262" s="44">
        <v>3.99</v>
      </c>
      <c r="G262" s="44">
        <v>5.32</v>
      </c>
      <c r="H262" s="33"/>
      <c r="I262" s="15" t="s">
        <v>528</v>
      </c>
      <c r="J262" s="25"/>
      <c r="K262" s="25"/>
      <c r="L262" s="31"/>
      <c r="M262" s="31"/>
      <c r="N262" s="25"/>
      <c r="O262" s="79"/>
    </row>
    <row r="263" spans="2:15" ht="12.75">
      <c r="B263" s="22"/>
      <c r="C263" s="26"/>
      <c r="D263" s="15"/>
      <c r="E263" s="31"/>
      <c r="F263" s="44"/>
      <c r="G263" s="44"/>
      <c r="H263" s="33"/>
      <c r="I263" s="15"/>
      <c r="J263" s="25"/>
      <c r="K263" s="25"/>
      <c r="L263" s="31"/>
      <c r="M263" s="31"/>
      <c r="N263" s="25"/>
      <c r="O263" s="79"/>
    </row>
    <row r="264" spans="2:15" ht="12.75">
      <c r="B264" s="22"/>
      <c r="C264" s="58" t="s">
        <v>550</v>
      </c>
      <c r="D264" s="59" t="s">
        <v>551</v>
      </c>
      <c r="E264" s="60"/>
      <c r="F264" s="60">
        <v>3.99</v>
      </c>
      <c r="G264" s="44">
        <v>6.45</v>
      </c>
      <c r="H264" s="33"/>
      <c r="I264" s="15"/>
      <c r="J264" s="25"/>
      <c r="K264" s="25"/>
      <c r="L264" s="31"/>
      <c r="M264" s="31"/>
      <c r="N264" s="25"/>
      <c r="O264" s="79"/>
    </row>
    <row r="265" spans="2:15" ht="12.75">
      <c r="B265" s="22" t="s">
        <v>237</v>
      </c>
      <c r="C265" s="26" t="s">
        <v>244</v>
      </c>
      <c r="D265" s="23" t="s">
        <v>245</v>
      </c>
      <c r="E265" s="31"/>
      <c r="F265" s="44">
        <v>8.99</v>
      </c>
      <c r="G265" s="44">
        <v>10.76</v>
      </c>
      <c r="H265" s="33"/>
      <c r="I265" s="15"/>
      <c r="J265" s="25"/>
      <c r="K265" s="25"/>
      <c r="L265" s="31"/>
      <c r="M265" s="31"/>
      <c r="N265" s="25"/>
      <c r="O265" s="79"/>
    </row>
    <row r="266" spans="2:15" ht="12.75">
      <c r="B266" s="33"/>
      <c r="C266" s="58" t="s">
        <v>344</v>
      </c>
      <c r="D266" s="59" t="s">
        <v>554</v>
      </c>
      <c r="E266" s="60"/>
      <c r="F266" s="60">
        <v>3.99</v>
      </c>
      <c r="G266" s="31"/>
      <c r="H266" s="33"/>
      <c r="I266" s="15"/>
      <c r="J266" s="25"/>
      <c r="K266" s="25"/>
      <c r="L266" s="31"/>
      <c r="M266" s="31"/>
      <c r="N266" s="25"/>
      <c r="O266" s="79"/>
    </row>
    <row r="267" spans="2:15" ht="12.75">
      <c r="B267" s="22" t="s">
        <v>237</v>
      </c>
      <c r="C267" s="26" t="s">
        <v>247</v>
      </c>
      <c r="D267" s="23" t="s">
        <v>248</v>
      </c>
      <c r="E267" s="31"/>
      <c r="F267" s="44">
        <v>3.99</v>
      </c>
      <c r="G267" s="44">
        <v>5.32</v>
      </c>
      <c r="H267" s="33"/>
      <c r="I267" s="15"/>
      <c r="J267" s="25"/>
      <c r="K267" s="25"/>
      <c r="L267" s="31"/>
      <c r="M267" s="31"/>
      <c r="N267" s="25"/>
      <c r="O267" s="79"/>
    </row>
    <row r="268" spans="2:15" ht="12.75">
      <c r="B268" s="22"/>
      <c r="C268" s="58" t="s">
        <v>249</v>
      </c>
      <c r="D268" s="59" t="s">
        <v>549</v>
      </c>
      <c r="E268" s="60"/>
      <c r="F268" s="60">
        <v>3.99</v>
      </c>
      <c r="G268" s="44">
        <v>5.32</v>
      </c>
      <c r="H268" s="33"/>
      <c r="I268" s="15"/>
      <c r="J268" s="25"/>
      <c r="K268" s="25"/>
      <c r="L268" s="31"/>
      <c r="M268" s="31"/>
      <c r="N268" s="25"/>
      <c r="O268" s="79"/>
    </row>
    <row r="269" spans="2:15" ht="12.75">
      <c r="B269" s="22"/>
      <c r="C269" s="58" t="s">
        <v>539</v>
      </c>
      <c r="D269" s="59" t="s">
        <v>540</v>
      </c>
      <c r="E269" s="60"/>
      <c r="F269" s="60">
        <v>2.99</v>
      </c>
      <c r="G269" s="44">
        <v>5.88</v>
      </c>
      <c r="H269" s="33"/>
      <c r="I269" s="15"/>
      <c r="J269" s="25"/>
      <c r="K269" s="25"/>
      <c r="L269" s="31"/>
      <c r="M269" s="31"/>
      <c r="N269" s="25"/>
      <c r="O269" s="79"/>
    </row>
    <row r="270" spans="2:15" ht="12.75">
      <c r="B270" s="22" t="s">
        <v>237</v>
      </c>
      <c r="C270" s="26" t="s">
        <v>543</v>
      </c>
      <c r="D270" s="23" t="s">
        <v>544</v>
      </c>
      <c r="E270" s="31"/>
      <c r="F270" s="44">
        <v>5.99</v>
      </c>
      <c r="G270" s="44">
        <v>5.88</v>
      </c>
      <c r="H270" s="33"/>
      <c r="I270" s="15"/>
      <c r="J270" s="25"/>
      <c r="K270" s="25"/>
      <c r="L270" s="31"/>
      <c r="M270" s="31"/>
      <c r="N270" s="25"/>
      <c r="O270" s="79"/>
    </row>
    <row r="271" spans="2:15" ht="12.75">
      <c r="B271" s="22" t="s">
        <v>237</v>
      </c>
      <c r="C271" s="26" t="s">
        <v>251</v>
      </c>
      <c r="D271" s="23" t="s">
        <v>252</v>
      </c>
      <c r="E271" s="31"/>
      <c r="F271" s="44">
        <v>5.99</v>
      </c>
      <c r="G271" s="44">
        <v>5.32</v>
      </c>
      <c r="H271" s="33"/>
      <c r="I271" s="15"/>
      <c r="J271" s="25"/>
      <c r="K271" s="25"/>
      <c r="L271" s="31"/>
      <c r="M271" s="31"/>
      <c r="N271" s="25"/>
      <c r="O271" s="79"/>
    </row>
    <row r="272" spans="2:15" ht="12.75">
      <c r="B272" s="22" t="s">
        <v>237</v>
      </c>
      <c r="C272" s="26" t="s">
        <v>253</v>
      </c>
      <c r="D272" s="23" t="s">
        <v>254</v>
      </c>
      <c r="E272" s="31"/>
      <c r="F272" s="44">
        <v>5.99</v>
      </c>
      <c r="G272" s="44">
        <v>5.69</v>
      </c>
      <c r="H272" s="33"/>
      <c r="I272" s="15"/>
      <c r="J272" s="25"/>
      <c r="K272" s="25"/>
      <c r="L272" s="31"/>
      <c r="M272" s="31"/>
      <c r="N272" s="25"/>
      <c r="O272" s="79"/>
    </row>
    <row r="273" spans="2:15" ht="12.75">
      <c r="B273" s="33"/>
      <c r="C273" s="58" t="s">
        <v>533</v>
      </c>
      <c r="D273" s="59" t="s">
        <v>534</v>
      </c>
      <c r="E273" s="60"/>
      <c r="F273" s="60">
        <v>7.99</v>
      </c>
      <c r="G273" s="31">
        <v>8.34</v>
      </c>
      <c r="H273" s="33"/>
      <c r="I273" s="15"/>
      <c r="J273" s="25"/>
      <c r="K273" s="25"/>
      <c r="L273" s="31"/>
      <c r="M273" s="31"/>
      <c r="N273" s="25"/>
      <c r="O273" s="79"/>
    </row>
    <row r="274" spans="2:15" ht="12.75">
      <c r="B274" s="22" t="s">
        <v>237</v>
      </c>
      <c r="C274" s="26" t="s">
        <v>545</v>
      </c>
      <c r="D274" s="23" t="s">
        <v>546</v>
      </c>
      <c r="E274" s="31"/>
      <c r="F274" s="44">
        <v>4.99</v>
      </c>
      <c r="G274" s="44">
        <v>8.34</v>
      </c>
      <c r="H274" s="33"/>
      <c r="I274" s="15"/>
      <c r="J274" s="25"/>
      <c r="K274" s="25"/>
      <c r="L274" s="31"/>
      <c r="M274" s="31"/>
      <c r="N274" s="25"/>
      <c r="O274" s="79"/>
    </row>
    <row r="275" spans="2:15" ht="12.75">
      <c r="B275" s="22" t="s">
        <v>237</v>
      </c>
      <c r="C275" s="26" t="s">
        <v>537</v>
      </c>
      <c r="D275" s="23" t="s">
        <v>538</v>
      </c>
      <c r="E275" s="31"/>
      <c r="F275" s="44">
        <v>4.99</v>
      </c>
      <c r="G275" s="44">
        <v>5.32</v>
      </c>
      <c r="H275" s="33"/>
      <c r="I275" s="15"/>
      <c r="J275" s="25"/>
      <c r="K275" s="25"/>
      <c r="L275" s="31"/>
      <c r="M275" s="31"/>
      <c r="N275" s="25"/>
      <c r="O275" s="79"/>
    </row>
    <row r="276" spans="2:15" ht="12.75">
      <c r="B276" s="22" t="s">
        <v>237</v>
      </c>
      <c r="C276" s="26" t="s">
        <v>535</v>
      </c>
      <c r="D276" s="23" t="s">
        <v>536</v>
      </c>
      <c r="E276" s="31"/>
      <c r="F276" s="44">
        <v>4.99</v>
      </c>
      <c r="G276" s="44">
        <v>5.32</v>
      </c>
      <c r="H276" s="33"/>
      <c r="I276" s="15"/>
      <c r="J276" s="25"/>
      <c r="K276" s="25"/>
      <c r="L276" s="31"/>
      <c r="M276" s="31"/>
      <c r="N276" s="25"/>
      <c r="O276" s="79"/>
    </row>
    <row r="277" spans="2:15" ht="12.75">
      <c r="B277" s="33"/>
      <c r="C277" s="58" t="s">
        <v>531</v>
      </c>
      <c r="D277" s="59" t="s">
        <v>532</v>
      </c>
      <c r="E277" s="60"/>
      <c r="F277" s="60">
        <v>5.99</v>
      </c>
      <c r="G277" s="31">
        <v>5.32</v>
      </c>
      <c r="H277" s="33"/>
      <c r="I277" s="15"/>
      <c r="J277" s="25"/>
      <c r="K277" s="25"/>
      <c r="L277" s="31"/>
      <c r="M277" s="31"/>
      <c r="N277" s="25"/>
      <c r="O277" s="79"/>
    </row>
    <row r="278" spans="2:15" ht="12.75">
      <c r="B278" s="22"/>
      <c r="C278" s="26" t="s">
        <v>552</v>
      </c>
      <c r="D278" s="23" t="s">
        <v>553</v>
      </c>
      <c r="E278" s="31"/>
      <c r="F278" s="44">
        <v>5.99</v>
      </c>
      <c r="G278" s="44">
        <v>5.69</v>
      </c>
      <c r="H278" s="33"/>
      <c r="I278" s="15"/>
      <c r="J278" s="25"/>
      <c r="K278" s="25"/>
      <c r="L278" s="31"/>
      <c r="M278" s="31"/>
      <c r="N278" s="25"/>
      <c r="O278" s="79"/>
    </row>
    <row r="279" spans="2:15" ht="12.75">
      <c r="B279" s="22"/>
      <c r="C279" s="58" t="s">
        <v>541</v>
      </c>
      <c r="D279" s="59" t="s">
        <v>542</v>
      </c>
      <c r="E279" s="60"/>
      <c r="F279" s="60"/>
      <c r="G279" s="44">
        <v>5.69</v>
      </c>
      <c r="H279" s="33"/>
      <c r="I279" s="15"/>
      <c r="J279" s="25"/>
      <c r="K279" s="25"/>
      <c r="L279" s="31"/>
      <c r="M279" s="31"/>
      <c r="N279" s="25"/>
      <c r="O279" s="79"/>
    </row>
    <row r="280" spans="2:15" ht="12.75">
      <c r="B280" s="33"/>
      <c r="C280" s="58" t="s">
        <v>529</v>
      </c>
      <c r="D280" s="59" t="s">
        <v>530</v>
      </c>
      <c r="E280" s="60"/>
      <c r="F280" s="60">
        <v>2.99</v>
      </c>
      <c r="G280" s="31">
        <v>4.55</v>
      </c>
      <c r="H280" s="33"/>
      <c r="I280" s="15"/>
      <c r="J280" s="25"/>
      <c r="K280" s="25"/>
      <c r="L280" s="31"/>
      <c r="M280" s="31"/>
      <c r="N280" s="25"/>
      <c r="O280" s="79"/>
    </row>
    <row r="281" spans="2:15" ht="12.75">
      <c r="B281" s="22"/>
      <c r="C281" s="58" t="s">
        <v>547</v>
      </c>
      <c r="D281" s="59" t="s">
        <v>548</v>
      </c>
      <c r="E281" s="60"/>
      <c r="F281" s="60">
        <v>19.99</v>
      </c>
      <c r="G281" s="44">
        <v>55.74</v>
      </c>
      <c r="H281" s="33"/>
      <c r="I281" s="15"/>
      <c r="J281" s="25"/>
      <c r="K281" s="25"/>
      <c r="L281" s="31"/>
      <c r="M281" s="31"/>
      <c r="N281" s="25"/>
      <c r="O281" s="79"/>
    </row>
    <row r="282" spans="2:15" ht="12.75">
      <c r="B282" s="22"/>
      <c r="C282" s="26"/>
      <c r="D282" s="23"/>
      <c r="E282" s="31"/>
      <c r="F282" s="44"/>
      <c r="G282" s="44"/>
      <c r="H282" s="33"/>
      <c r="I282" s="15"/>
      <c r="J282" s="25"/>
      <c r="K282" s="25"/>
      <c r="L282" s="31"/>
      <c r="M282" s="31"/>
      <c r="N282" s="25"/>
      <c r="O282" s="79"/>
    </row>
    <row r="283" spans="2:15" ht="12.75">
      <c r="B283" s="22" t="s">
        <v>261</v>
      </c>
      <c r="C283" s="26" t="s">
        <v>555</v>
      </c>
      <c r="D283" s="15" t="s">
        <v>556</v>
      </c>
      <c r="E283" s="31"/>
      <c r="F283" s="44"/>
      <c r="G283" s="44"/>
      <c r="H283" s="33"/>
      <c r="I283" s="15" t="s">
        <v>557</v>
      </c>
      <c r="J283" s="25"/>
      <c r="K283" s="25"/>
      <c r="L283" s="31"/>
      <c r="M283" s="31"/>
      <c r="N283" s="25"/>
      <c r="O283" s="79"/>
    </row>
    <row r="284" spans="2:15" ht="12.75">
      <c r="B284" s="35"/>
      <c r="C284" s="36"/>
      <c r="D284" s="37"/>
      <c r="E284" s="38"/>
      <c r="F284" s="39"/>
      <c r="G284" s="39"/>
      <c r="H284" s="40"/>
      <c r="I284" s="41"/>
      <c r="J284" s="37"/>
      <c r="K284" s="38"/>
      <c r="L284" s="38"/>
      <c r="M284" s="38"/>
      <c r="N284" s="38"/>
      <c r="O284" s="8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T85"/>
  <sheetViews>
    <sheetView tabSelected="1" workbookViewId="0" topLeftCell="A46">
      <selection activeCell="J71" sqref="J71"/>
    </sheetView>
  </sheetViews>
  <sheetFormatPr defaultColWidth="11.421875" defaultRowHeight="12.75"/>
  <cols>
    <col min="1" max="1" width="2.28125" style="0" customWidth="1"/>
    <col min="2" max="2" width="3.8515625" style="0" customWidth="1"/>
    <col min="3" max="3" width="14.00390625" style="0" customWidth="1"/>
    <col min="4" max="4" width="7.7109375" style="0" customWidth="1"/>
    <col min="5" max="5" width="9.00390625" style="0" customWidth="1"/>
    <col min="6" max="9" width="7.7109375" style="81" customWidth="1"/>
    <col min="10" max="15" width="5.140625" style="0" customWidth="1"/>
    <col min="16" max="20" width="6.140625" style="0" customWidth="1"/>
  </cols>
  <sheetData>
    <row r="2" spans="2:20" ht="12.75">
      <c r="B2" s="82"/>
      <c r="C2" s="83"/>
      <c r="D2" s="83"/>
      <c r="E2" s="83" t="s">
        <v>766</v>
      </c>
      <c r="F2" s="84"/>
      <c r="G2" s="84"/>
      <c r="H2" s="84"/>
      <c r="I2" s="84"/>
      <c r="J2" s="83"/>
      <c r="K2" s="83"/>
      <c r="L2" s="83"/>
      <c r="M2" s="83"/>
      <c r="N2" s="83"/>
      <c r="O2" s="83"/>
      <c r="P2" s="83"/>
      <c r="Q2" s="85"/>
      <c r="R2" s="83"/>
      <c r="S2" s="83"/>
      <c r="T2" s="85"/>
    </row>
    <row r="3" spans="2:20" ht="12.75">
      <c r="B3" s="86"/>
      <c r="C3" s="87"/>
      <c r="D3" s="76"/>
      <c r="E3" s="76"/>
      <c r="F3" s="88"/>
      <c r="G3" s="88"/>
      <c r="H3" s="88"/>
      <c r="I3" s="88"/>
      <c r="J3" s="76"/>
      <c r="K3" s="76"/>
      <c r="L3" s="76"/>
      <c r="M3" s="76"/>
      <c r="N3" s="76"/>
      <c r="O3" s="76"/>
      <c r="P3" s="76"/>
      <c r="Q3" s="89"/>
      <c r="R3" s="76"/>
      <c r="S3" s="76"/>
      <c r="T3" s="89"/>
    </row>
    <row r="4" spans="2:20" ht="12.75">
      <c r="B4" s="82"/>
      <c r="C4" s="83"/>
      <c r="D4" s="85"/>
      <c r="E4" s="90"/>
      <c r="F4" s="91" t="s">
        <v>767</v>
      </c>
      <c r="G4" s="91"/>
      <c r="H4" s="92"/>
      <c r="I4" s="93"/>
      <c r="J4" s="94"/>
      <c r="K4" s="94"/>
      <c r="L4" s="95" t="s">
        <v>768</v>
      </c>
      <c r="M4" s="94"/>
      <c r="N4" s="94"/>
      <c r="O4" s="94"/>
      <c r="P4" s="94"/>
      <c r="Q4" s="96"/>
      <c r="R4" s="97"/>
      <c r="S4" s="95" t="s">
        <v>769</v>
      </c>
      <c r="T4" s="96"/>
    </row>
    <row r="5" spans="2:20" ht="12.75">
      <c r="B5" s="86"/>
      <c r="C5" s="87" t="s">
        <v>770</v>
      </c>
      <c r="D5" s="98" t="s">
        <v>771</v>
      </c>
      <c r="E5" s="99" t="s">
        <v>772</v>
      </c>
      <c r="F5" s="88" t="s">
        <v>772</v>
      </c>
      <c r="G5" s="88" t="s">
        <v>773</v>
      </c>
      <c r="H5" s="100" t="s">
        <v>773</v>
      </c>
      <c r="I5" s="101" t="s">
        <v>772</v>
      </c>
      <c r="J5" s="102" t="s">
        <v>774</v>
      </c>
      <c r="K5" s="102" t="s">
        <v>775</v>
      </c>
      <c r="L5" s="102" t="s">
        <v>776</v>
      </c>
      <c r="M5" s="102" t="s">
        <v>777</v>
      </c>
      <c r="N5" s="102" t="s">
        <v>778</v>
      </c>
      <c r="O5" s="102" t="s">
        <v>779</v>
      </c>
      <c r="P5" s="102" t="s">
        <v>780</v>
      </c>
      <c r="Q5" s="103" t="s">
        <v>781</v>
      </c>
      <c r="R5" s="104" t="s">
        <v>47</v>
      </c>
      <c r="S5" s="102" t="s">
        <v>782</v>
      </c>
      <c r="T5" s="103" t="s">
        <v>783</v>
      </c>
    </row>
    <row r="6" spans="2:20" ht="12.75">
      <c r="B6" s="105"/>
      <c r="C6" s="106"/>
      <c r="D6" s="107"/>
      <c r="E6" s="105" t="s">
        <v>784</v>
      </c>
      <c r="F6" s="108" t="s">
        <v>785</v>
      </c>
      <c r="G6" s="106" t="s">
        <v>784</v>
      </c>
      <c r="H6" s="109" t="s">
        <v>785</v>
      </c>
      <c r="I6" s="110" t="s">
        <v>786</v>
      </c>
      <c r="J6" s="111" t="s">
        <v>60</v>
      </c>
      <c r="K6" s="111" t="s">
        <v>60</v>
      </c>
      <c r="L6" s="111" t="s">
        <v>60</v>
      </c>
      <c r="M6" s="111" t="s">
        <v>787</v>
      </c>
      <c r="N6" s="111" t="s">
        <v>60</v>
      </c>
      <c r="O6" s="111" t="s">
        <v>60</v>
      </c>
      <c r="P6" s="111" t="s">
        <v>60</v>
      </c>
      <c r="Q6" s="112" t="s">
        <v>60</v>
      </c>
      <c r="R6" s="113" t="s">
        <v>60</v>
      </c>
      <c r="S6" s="111" t="s">
        <v>60</v>
      </c>
      <c r="T6" s="112" t="s">
        <v>60</v>
      </c>
    </row>
    <row r="7" spans="2:20" ht="12.75">
      <c r="B7" s="114"/>
      <c r="C7" s="114"/>
      <c r="D7" s="88"/>
      <c r="E7" s="115"/>
      <c r="F7" s="116"/>
      <c r="G7" s="116"/>
      <c r="H7" s="117"/>
      <c r="I7" s="93"/>
      <c r="J7" s="118"/>
      <c r="K7" s="118"/>
      <c r="L7" s="118"/>
      <c r="M7" s="118"/>
      <c r="N7" s="118"/>
      <c r="O7" s="118"/>
      <c r="P7" s="118"/>
      <c r="Q7" s="119"/>
      <c r="R7" s="120"/>
      <c r="S7" s="120"/>
      <c r="T7" s="121"/>
    </row>
    <row r="8" spans="2:20" ht="12.75">
      <c r="B8" s="114"/>
      <c r="C8" s="114" t="s">
        <v>788</v>
      </c>
      <c r="D8" s="88" t="s">
        <v>789</v>
      </c>
      <c r="E8" s="122" t="s">
        <v>790</v>
      </c>
      <c r="F8" s="88" t="s">
        <v>791</v>
      </c>
      <c r="G8" s="88" t="s">
        <v>792</v>
      </c>
      <c r="H8" s="123" t="s">
        <v>791</v>
      </c>
      <c r="I8" s="101" t="s">
        <v>793</v>
      </c>
      <c r="J8" s="102">
        <v>260</v>
      </c>
      <c r="K8" s="102">
        <v>126</v>
      </c>
      <c r="L8" s="102">
        <v>143</v>
      </c>
      <c r="M8" s="102">
        <v>6</v>
      </c>
      <c r="N8" s="102">
        <v>6.5</v>
      </c>
      <c r="O8" s="102">
        <v>3.5</v>
      </c>
      <c r="P8" s="102">
        <v>3</v>
      </c>
      <c r="Q8" s="103">
        <v>0</v>
      </c>
      <c r="R8" s="102">
        <v>94</v>
      </c>
      <c r="S8" s="102">
        <v>37.3</v>
      </c>
      <c r="T8" s="103">
        <v>7.5</v>
      </c>
    </row>
    <row r="9" spans="2:20" ht="12.75">
      <c r="B9" s="114"/>
      <c r="C9" s="114" t="s">
        <v>794</v>
      </c>
      <c r="D9" s="88" t="s">
        <v>795</v>
      </c>
      <c r="E9" s="122" t="s">
        <v>796</v>
      </c>
      <c r="F9" s="88" t="s">
        <v>791</v>
      </c>
      <c r="G9" s="88" t="s">
        <v>792</v>
      </c>
      <c r="H9" s="123" t="s">
        <v>791</v>
      </c>
      <c r="I9" s="101" t="s">
        <v>793</v>
      </c>
      <c r="J9" s="102">
        <v>260</v>
      </c>
      <c r="K9" s="102">
        <v>126</v>
      </c>
      <c r="L9" s="102">
        <v>143</v>
      </c>
      <c r="M9" s="102">
        <v>6</v>
      </c>
      <c r="N9" s="102">
        <v>6.5</v>
      </c>
      <c r="O9" s="102">
        <v>3</v>
      </c>
      <c r="P9" s="102">
        <v>2.5</v>
      </c>
      <c r="Q9" s="103">
        <v>0</v>
      </c>
      <c r="R9" s="102">
        <v>94</v>
      </c>
      <c r="S9" s="102">
        <v>37.3</v>
      </c>
      <c r="T9" s="103">
        <v>7.5</v>
      </c>
    </row>
    <row r="10" spans="2:20" ht="12.75">
      <c r="B10" s="114"/>
      <c r="C10" s="114"/>
      <c r="D10" s="88"/>
      <c r="E10" s="122"/>
      <c r="F10" s="88"/>
      <c r="G10" s="88"/>
      <c r="H10" s="123"/>
      <c r="I10" s="101"/>
      <c r="J10" s="120"/>
      <c r="K10" s="120"/>
      <c r="L10" s="120"/>
      <c r="M10" s="120"/>
      <c r="N10" s="120"/>
      <c r="O10" s="120"/>
      <c r="P10" s="120"/>
      <c r="Q10" s="121"/>
      <c r="R10" s="120"/>
      <c r="S10" s="120"/>
      <c r="T10" s="121"/>
    </row>
    <row r="11" spans="2:20" ht="12.75">
      <c r="B11" s="114"/>
      <c r="C11" s="114" t="s">
        <v>797</v>
      </c>
      <c r="D11" s="88" t="s">
        <v>798</v>
      </c>
      <c r="E11" s="122" t="s">
        <v>790</v>
      </c>
      <c r="F11" s="88" t="s">
        <v>791</v>
      </c>
      <c r="G11" s="88" t="s">
        <v>792</v>
      </c>
      <c r="H11" s="123" t="s">
        <v>791</v>
      </c>
      <c r="I11" s="101" t="s">
        <v>793</v>
      </c>
      <c r="J11" s="102">
        <v>260</v>
      </c>
      <c r="K11" s="102">
        <v>126</v>
      </c>
      <c r="L11" s="102">
        <v>143</v>
      </c>
      <c r="M11" s="102">
        <v>6</v>
      </c>
      <c r="N11" s="102">
        <v>6.5</v>
      </c>
      <c r="O11" s="102">
        <v>3.5</v>
      </c>
      <c r="P11" s="102">
        <v>3</v>
      </c>
      <c r="Q11" s="103">
        <v>0</v>
      </c>
      <c r="R11" s="102">
        <v>94</v>
      </c>
      <c r="S11" s="102">
        <v>37.3</v>
      </c>
      <c r="T11" s="103">
        <v>7.5</v>
      </c>
    </row>
    <row r="12" spans="2:20" ht="12.75">
      <c r="B12" s="114"/>
      <c r="C12" s="114" t="s">
        <v>799</v>
      </c>
      <c r="D12" s="88" t="s">
        <v>800</v>
      </c>
      <c r="E12" s="122" t="s">
        <v>796</v>
      </c>
      <c r="F12" s="88" t="s">
        <v>791</v>
      </c>
      <c r="G12" s="88" t="s">
        <v>792</v>
      </c>
      <c r="H12" s="123" t="s">
        <v>791</v>
      </c>
      <c r="I12" s="101" t="s">
        <v>793</v>
      </c>
      <c r="J12" s="102">
        <v>260</v>
      </c>
      <c r="K12" s="102">
        <v>126</v>
      </c>
      <c r="L12" s="102">
        <v>143</v>
      </c>
      <c r="M12" s="102">
        <v>6</v>
      </c>
      <c r="N12" s="102">
        <v>6.5</v>
      </c>
      <c r="O12" s="102">
        <v>3</v>
      </c>
      <c r="P12" s="102">
        <v>2.5</v>
      </c>
      <c r="Q12" s="103">
        <v>0</v>
      </c>
      <c r="R12" s="102">
        <v>94</v>
      </c>
      <c r="S12" s="102">
        <v>37.3</v>
      </c>
      <c r="T12" s="103">
        <v>7.5</v>
      </c>
    </row>
    <row r="13" spans="2:20" ht="12.75">
      <c r="B13" s="114"/>
      <c r="C13" s="114"/>
      <c r="D13" s="88"/>
      <c r="E13" s="122"/>
      <c r="F13" s="88"/>
      <c r="G13" s="88"/>
      <c r="H13" s="123"/>
      <c r="I13" s="101"/>
      <c r="J13" s="120"/>
      <c r="K13" s="120"/>
      <c r="L13" s="120"/>
      <c r="M13" s="120"/>
      <c r="N13" s="120"/>
      <c r="O13" s="120"/>
      <c r="P13" s="120"/>
      <c r="Q13" s="121"/>
      <c r="R13" s="120"/>
      <c r="S13" s="120"/>
      <c r="T13" s="121"/>
    </row>
    <row r="14" spans="2:20" ht="12.75">
      <c r="B14" s="114"/>
      <c r="C14" s="114" t="s">
        <v>801</v>
      </c>
      <c r="D14" s="88" t="s">
        <v>802</v>
      </c>
      <c r="E14" s="122" t="s">
        <v>803</v>
      </c>
      <c r="F14" s="88"/>
      <c r="G14" s="88" t="s">
        <v>792</v>
      </c>
      <c r="H14" s="123" t="s">
        <v>791</v>
      </c>
      <c r="I14" s="101" t="s">
        <v>793</v>
      </c>
      <c r="J14" s="120">
        <v>300</v>
      </c>
      <c r="K14" s="120">
        <v>127</v>
      </c>
      <c r="L14" s="120">
        <v>143</v>
      </c>
      <c r="M14" s="120">
        <v>6</v>
      </c>
      <c r="N14" s="120">
        <v>6.5</v>
      </c>
      <c r="O14" s="120">
        <v>4</v>
      </c>
      <c r="P14" s="120">
        <v>3.5</v>
      </c>
      <c r="Q14" s="121">
        <v>0</v>
      </c>
      <c r="R14" s="102">
        <v>94</v>
      </c>
      <c r="S14" s="102">
        <v>37.3</v>
      </c>
      <c r="T14" s="103">
        <v>7.5</v>
      </c>
    </row>
    <row r="15" spans="2:20" ht="12.75">
      <c r="B15" s="114"/>
      <c r="C15" s="114" t="s">
        <v>804</v>
      </c>
      <c r="D15" s="88" t="s">
        <v>805</v>
      </c>
      <c r="E15" s="122" t="s">
        <v>806</v>
      </c>
      <c r="F15" s="88" t="s">
        <v>791</v>
      </c>
      <c r="G15" s="88" t="s">
        <v>792</v>
      </c>
      <c r="H15" s="123" t="s">
        <v>791</v>
      </c>
      <c r="I15" s="101" t="s">
        <v>807</v>
      </c>
      <c r="J15" s="120">
        <v>320</v>
      </c>
      <c r="K15" s="120"/>
      <c r="L15" s="120"/>
      <c r="M15" s="120"/>
      <c r="N15" s="120"/>
      <c r="O15" s="120"/>
      <c r="P15" s="120"/>
      <c r="Q15" s="121"/>
      <c r="R15" s="120"/>
      <c r="S15" s="120"/>
      <c r="T15" s="121"/>
    </row>
    <row r="16" spans="2:20" ht="12.75">
      <c r="B16" s="114"/>
      <c r="C16" s="114" t="s">
        <v>808</v>
      </c>
      <c r="D16" s="88">
        <v>2002</v>
      </c>
      <c r="E16" s="122" t="s">
        <v>809</v>
      </c>
      <c r="F16" s="88" t="s">
        <v>791</v>
      </c>
      <c r="G16" s="88" t="s">
        <v>792</v>
      </c>
      <c r="H16" s="123" t="s">
        <v>791</v>
      </c>
      <c r="I16" s="101" t="s">
        <v>793</v>
      </c>
      <c r="J16" s="102">
        <v>260</v>
      </c>
      <c r="K16" s="102">
        <v>126</v>
      </c>
      <c r="L16" s="102">
        <v>143</v>
      </c>
      <c r="M16" s="102">
        <v>6</v>
      </c>
      <c r="N16" s="102">
        <v>6.5</v>
      </c>
      <c r="O16" s="102">
        <v>3.5</v>
      </c>
      <c r="P16" s="102">
        <v>3</v>
      </c>
      <c r="Q16" s="103">
        <v>0</v>
      </c>
      <c r="R16" s="102">
        <v>94</v>
      </c>
      <c r="S16" s="102">
        <v>37.3</v>
      </c>
      <c r="T16" s="103">
        <v>7.5</v>
      </c>
    </row>
    <row r="17" spans="2:20" ht="12.75">
      <c r="B17" s="114"/>
      <c r="C17" s="114" t="s">
        <v>810</v>
      </c>
      <c r="D17" s="88" t="s">
        <v>811</v>
      </c>
      <c r="E17" s="122" t="s">
        <v>809</v>
      </c>
      <c r="F17" s="88" t="s">
        <v>791</v>
      </c>
      <c r="G17" s="88" t="s">
        <v>792</v>
      </c>
      <c r="H17" s="123" t="s">
        <v>791</v>
      </c>
      <c r="I17" s="101" t="s">
        <v>793</v>
      </c>
      <c r="J17" s="102">
        <v>260</v>
      </c>
      <c r="K17" s="102">
        <v>126</v>
      </c>
      <c r="L17" s="102">
        <v>143</v>
      </c>
      <c r="M17" s="102">
        <v>6</v>
      </c>
      <c r="N17" s="102">
        <v>6.5</v>
      </c>
      <c r="O17" s="102">
        <v>3.5</v>
      </c>
      <c r="P17" s="102">
        <v>3</v>
      </c>
      <c r="Q17" s="103">
        <v>0</v>
      </c>
      <c r="R17" s="102">
        <v>94</v>
      </c>
      <c r="S17" s="102">
        <v>37.3</v>
      </c>
      <c r="T17" s="103">
        <v>7.5</v>
      </c>
    </row>
    <row r="18" spans="2:20" ht="12.75">
      <c r="B18" s="114"/>
      <c r="C18" s="114" t="s">
        <v>810</v>
      </c>
      <c r="D18" s="88" t="s">
        <v>812</v>
      </c>
      <c r="E18" s="122" t="s">
        <v>796</v>
      </c>
      <c r="F18" s="88" t="s">
        <v>791</v>
      </c>
      <c r="G18" s="88" t="s">
        <v>792</v>
      </c>
      <c r="H18" s="123" t="s">
        <v>791</v>
      </c>
      <c r="I18" s="101" t="s">
        <v>793</v>
      </c>
      <c r="J18" s="102">
        <v>260</v>
      </c>
      <c r="K18" s="102">
        <v>126</v>
      </c>
      <c r="L18" s="102">
        <v>143</v>
      </c>
      <c r="M18" s="102">
        <v>6</v>
      </c>
      <c r="N18" s="102">
        <v>6.5</v>
      </c>
      <c r="O18" s="102">
        <v>3</v>
      </c>
      <c r="P18" s="102">
        <v>2.5</v>
      </c>
      <c r="Q18" s="103">
        <v>0</v>
      </c>
      <c r="R18" s="102">
        <v>94</v>
      </c>
      <c r="S18" s="102">
        <v>37.3</v>
      </c>
      <c r="T18" s="103">
        <v>7.5</v>
      </c>
    </row>
    <row r="19" spans="2:20" ht="12.75">
      <c r="B19" s="114"/>
      <c r="C19" s="114" t="s">
        <v>810</v>
      </c>
      <c r="D19" s="88" t="s">
        <v>813</v>
      </c>
      <c r="E19" s="122" t="s">
        <v>796</v>
      </c>
      <c r="F19" s="88" t="s">
        <v>791</v>
      </c>
      <c r="G19" s="88" t="s">
        <v>792</v>
      </c>
      <c r="H19" s="123" t="s">
        <v>791</v>
      </c>
      <c r="I19" s="101" t="s">
        <v>793</v>
      </c>
      <c r="J19" s="102">
        <v>260</v>
      </c>
      <c r="K19" s="102">
        <v>126</v>
      </c>
      <c r="L19" s="102">
        <v>143</v>
      </c>
      <c r="M19" s="102">
        <v>6</v>
      </c>
      <c r="N19" s="102">
        <v>6.5</v>
      </c>
      <c r="O19" s="102">
        <v>3</v>
      </c>
      <c r="P19" s="102">
        <v>2.5</v>
      </c>
      <c r="Q19" s="103">
        <v>0</v>
      </c>
      <c r="R19" s="102">
        <v>94</v>
      </c>
      <c r="S19" s="102">
        <v>37.3</v>
      </c>
      <c r="T19" s="103">
        <v>7.5</v>
      </c>
    </row>
    <row r="20" spans="2:20" ht="12.75">
      <c r="B20" s="114"/>
      <c r="C20" s="114"/>
      <c r="D20" s="88"/>
      <c r="E20" s="122"/>
      <c r="F20" s="88"/>
      <c r="G20" s="88"/>
      <c r="H20" s="123"/>
      <c r="I20" s="101"/>
      <c r="J20" s="120"/>
      <c r="K20" s="120"/>
      <c r="L20" s="120"/>
      <c r="M20" s="120"/>
      <c r="N20" s="120"/>
      <c r="O20" s="120"/>
      <c r="P20" s="120"/>
      <c r="Q20" s="121"/>
      <c r="R20" s="120"/>
      <c r="S20" s="120"/>
      <c r="T20" s="121"/>
    </row>
    <row r="21" spans="2:20" ht="12.75">
      <c r="B21" s="114"/>
      <c r="C21" s="114" t="s">
        <v>814</v>
      </c>
      <c r="D21" s="88" t="s">
        <v>815</v>
      </c>
      <c r="E21" s="122" t="s">
        <v>803</v>
      </c>
      <c r="F21" s="88" t="s">
        <v>791</v>
      </c>
      <c r="G21" s="88" t="s">
        <v>792</v>
      </c>
      <c r="H21" s="123" t="s">
        <v>791</v>
      </c>
      <c r="I21" s="101" t="s">
        <v>793</v>
      </c>
      <c r="J21" s="120">
        <v>300</v>
      </c>
      <c r="K21" s="120">
        <v>127</v>
      </c>
      <c r="L21" s="120">
        <v>143</v>
      </c>
      <c r="M21" s="120">
        <v>6</v>
      </c>
      <c r="N21" s="120">
        <v>6.5</v>
      </c>
      <c r="O21" s="120">
        <v>4</v>
      </c>
      <c r="P21" s="120">
        <v>3.5</v>
      </c>
      <c r="Q21" s="121">
        <v>0</v>
      </c>
      <c r="R21" s="102">
        <v>94</v>
      </c>
      <c r="S21" s="102">
        <v>37.3</v>
      </c>
      <c r="T21" s="103">
        <v>7.5</v>
      </c>
    </row>
    <row r="22" spans="2:20" ht="12.75">
      <c r="B22" s="114"/>
      <c r="C22" s="114" t="s">
        <v>814</v>
      </c>
      <c r="D22" s="88" t="s">
        <v>816</v>
      </c>
      <c r="E22" s="122" t="s">
        <v>806</v>
      </c>
      <c r="F22" s="88" t="s">
        <v>791</v>
      </c>
      <c r="G22" s="88" t="s">
        <v>792</v>
      </c>
      <c r="H22" s="123" t="s">
        <v>791</v>
      </c>
      <c r="I22" s="101" t="s">
        <v>807</v>
      </c>
      <c r="J22" s="88" t="s">
        <v>817</v>
      </c>
      <c r="K22" s="88"/>
      <c r="L22" s="88"/>
      <c r="M22" s="88"/>
      <c r="N22" s="88"/>
      <c r="O22" s="88"/>
      <c r="P22" s="88"/>
      <c r="Q22" s="124"/>
      <c r="R22" s="88"/>
      <c r="S22" s="88"/>
      <c r="T22" s="124"/>
    </row>
    <row r="23" spans="2:20" ht="12.75">
      <c r="B23" s="114"/>
      <c r="C23" s="114" t="s">
        <v>814</v>
      </c>
      <c r="D23" s="88" t="s">
        <v>818</v>
      </c>
      <c r="E23" s="122" t="s">
        <v>819</v>
      </c>
      <c r="F23" s="88" t="s">
        <v>820</v>
      </c>
      <c r="G23" s="88" t="s">
        <v>792</v>
      </c>
      <c r="H23" s="123" t="s">
        <v>792</v>
      </c>
      <c r="I23" s="101" t="s">
        <v>793</v>
      </c>
      <c r="J23" s="120">
        <v>300</v>
      </c>
      <c r="K23" s="120">
        <v>127</v>
      </c>
      <c r="L23" s="120">
        <v>143</v>
      </c>
      <c r="M23" s="120">
        <v>6</v>
      </c>
      <c r="N23" s="120">
        <v>6.5</v>
      </c>
      <c r="O23" s="120">
        <v>5</v>
      </c>
      <c r="P23" s="120">
        <v>4.5</v>
      </c>
      <c r="Q23" s="121">
        <v>0</v>
      </c>
      <c r="R23" s="120"/>
      <c r="S23" s="120"/>
      <c r="T23" s="121">
        <v>0</v>
      </c>
    </row>
    <row r="24" spans="2:20" ht="12.75">
      <c r="B24" s="114"/>
      <c r="C24" s="114"/>
      <c r="D24" s="88"/>
      <c r="E24" s="122"/>
      <c r="F24" s="88"/>
      <c r="G24" s="88"/>
      <c r="H24" s="123"/>
      <c r="I24" s="101"/>
      <c r="J24" s="120"/>
      <c r="K24" s="120"/>
      <c r="L24" s="120"/>
      <c r="M24" s="120"/>
      <c r="N24" s="120"/>
      <c r="O24" s="120"/>
      <c r="P24" s="120"/>
      <c r="Q24" s="121"/>
      <c r="R24" s="120"/>
      <c r="S24" s="120"/>
      <c r="T24" s="121"/>
    </row>
    <row r="25" spans="2:20" ht="12.75">
      <c r="B25" s="114"/>
      <c r="C25" s="114" t="s">
        <v>821</v>
      </c>
      <c r="D25" s="88" t="s">
        <v>822</v>
      </c>
      <c r="E25" s="122" t="s">
        <v>803</v>
      </c>
      <c r="F25" s="88" t="s">
        <v>791</v>
      </c>
      <c r="G25" s="88" t="s">
        <v>823</v>
      </c>
      <c r="H25" s="123" t="s">
        <v>791</v>
      </c>
      <c r="I25" s="101" t="s">
        <v>793</v>
      </c>
      <c r="J25" s="120">
        <v>300</v>
      </c>
      <c r="K25" s="120">
        <v>127</v>
      </c>
      <c r="L25" s="120">
        <v>143</v>
      </c>
      <c r="M25" s="120">
        <v>6</v>
      </c>
      <c r="N25" s="120">
        <v>6.5</v>
      </c>
      <c r="O25" s="120">
        <v>4</v>
      </c>
      <c r="P25" s="120">
        <v>3.5</v>
      </c>
      <c r="Q25" s="121">
        <v>0</v>
      </c>
      <c r="R25" s="102">
        <v>108.9</v>
      </c>
      <c r="S25" s="102">
        <v>41.3</v>
      </c>
      <c r="T25" s="103">
        <v>7.6</v>
      </c>
    </row>
    <row r="26" spans="2:20" ht="12.75">
      <c r="B26" s="114"/>
      <c r="C26" s="114" t="s">
        <v>824</v>
      </c>
      <c r="D26" s="88" t="s">
        <v>825</v>
      </c>
      <c r="E26" s="122" t="s">
        <v>806</v>
      </c>
      <c r="F26" s="88" t="s">
        <v>791</v>
      </c>
      <c r="G26" s="88" t="s">
        <v>826</v>
      </c>
      <c r="H26" s="123" t="s">
        <v>791</v>
      </c>
      <c r="I26" s="101" t="s">
        <v>807</v>
      </c>
      <c r="J26" s="120">
        <v>320</v>
      </c>
      <c r="K26" s="120"/>
      <c r="L26" s="120"/>
      <c r="M26" s="120"/>
      <c r="N26" s="120"/>
      <c r="O26" s="120"/>
      <c r="P26" s="120"/>
      <c r="Q26" s="121"/>
      <c r="R26" s="102">
        <v>35</v>
      </c>
      <c r="S26" s="102">
        <v>40.53</v>
      </c>
      <c r="T26" s="103">
        <v>7.4</v>
      </c>
    </row>
    <row r="27" spans="2:20" ht="12.75">
      <c r="B27" s="114"/>
      <c r="C27" s="114"/>
      <c r="D27" s="88"/>
      <c r="E27" s="122"/>
      <c r="F27" s="88"/>
      <c r="G27" s="88"/>
      <c r="H27" s="123"/>
      <c r="I27" s="101"/>
      <c r="J27" s="120"/>
      <c r="K27" s="120"/>
      <c r="L27" s="120"/>
      <c r="M27" s="120"/>
      <c r="N27" s="120"/>
      <c r="O27" s="120"/>
      <c r="P27" s="120"/>
      <c r="Q27" s="121"/>
      <c r="R27" s="120"/>
      <c r="S27" s="120"/>
      <c r="T27" s="121"/>
    </row>
    <row r="28" spans="2:20" ht="12.75">
      <c r="B28" s="114"/>
      <c r="C28" s="114" t="s">
        <v>827</v>
      </c>
      <c r="D28" s="88" t="s">
        <v>586</v>
      </c>
      <c r="E28" s="122" t="s">
        <v>819</v>
      </c>
      <c r="F28" s="88" t="s">
        <v>820</v>
      </c>
      <c r="G28" s="88" t="s">
        <v>828</v>
      </c>
      <c r="H28" s="123" t="s">
        <v>828</v>
      </c>
      <c r="I28" s="101" t="s">
        <v>793</v>
      </c>
      <c r="J28" s="120">
        <v>300</v>
      </c>
      <c r="K28" s="120">
        <v>127</v>
      </c>
      <c r="L28" s="120">
        <v>143</v>
      </c>
      <c r="M28" s="120">
        <v>6</v>
      </c>
      <c r="N28" s="120">
        <v>6.5</v>
      </c>
      <c r="O28" s="120">
        <v>5</v>
      </c>
      <c r="P28" s="120">
        <v>4.5</v>
      </c>
      <c r="Q28" s="121">
        <v>0</v>
      </c>
      <c r="R28" s="120" t="s">
        <v>829</v>
      </c>
      <c r="S28" s="120" t="s">
        <v>830</v>
      </c>
      <c r="T28" s="121" t="s">
        <v>124</v>
      </c>
    </row>
    <row r="29" spans="2:20" ht="12.75">
      <c r="B29" s="114"/>
      <c r="C29" s="114" t="s">
        <v>831</v>
      </c>
      <c r="D29" s="88" t="s">
        <v>832</v>
      </c>
      <c r="E29" s="122" t="s">
        <v>833</v>
      </c>
      <c r="F29" s="88" t="s">
        <v>833</v>
      </c>
      <c r="G29" s="88" t="s">
        <v>828</v>
      </c>
      <c r="H29" s="123" t="s">
        <v>828</v>
      </c>
      <c r="I29" s="101" t="s">
        <v>807</v>
      </c>
      <c r="J29" s="120" t="s">
        <v>834</v>
      </c>
      <c r="K29" s="120"/>
      <c r="L29" s="120"/>
      <c r="M29" s="120"/>
      <c r="N29" s="120"/>
      <c r="O29" s="120"/>
      <c r="P29" s="120"/>
      <c r="Q29" s="121"/>
      <c r="R29" s="120"/>
      <c r="S29" s="120"/>
      <c r="T29" s="121"/>
    </row>
    <row r="30" spans="2:20" ht="12.75">
      <c r="B30" s="114"/>
      <c r="C30" s="114"/>
      <c r="D30" s="88"/>
      <c r="E30" s="125"/>
      <c r="F30" s="126"/>
      <c r="G30" s="126"/>
      <c r="H30" s="127"/>
      <c r="I30" s="128"/>
      <c r="J30" s="129"/>
      <c r="K30" s="129"/>
      <c r="L30" s="129"/>
      <c r="M30" s="129"/>
      <c r="N30" s="129"/>
      <c r="O30" s="129"/>
      <c r="P30" s="129"/>
      <c r="Q30" s="130"/>
      <c r="R30" s="88"/>
      <c r="S30" s="88"/>
      <c r="T30" s="124"/>
    </row>
    <row r="31" spans="2:20" ht="12.75">
      <c r="B31" s="114"/>
      <c r="C31" s="93"/>
      <c r="D31" s="84"/>
      <c r="E31" s="93"/>
      <c r="F31" s="84"/>
      <c r="G31" s="84"/>
      <c r="H31" s="131"/>
      <c r="I31" s="93"/>
      <c r="J31" s="84"/>
      <c r="K31" s="84"/>
      <c r="L31" s="84"/>
      <c r="M31" s="84"/>
      <c r="N31" s="84"/>
      <c r="O31" s="84"/>
      <c r="P31" s="84"/>
      <c r="Q31" s="131"/>
      <c r="R31" s="84"/>
      <c r="S31" s="84"/>
      <c r="T31" s="131"/>
    </row>
    <row r="32" spans="2:20" ht="12.75">
      <c r="B32" s="114"/>
      <c r="C32" s="114" t="s">
        <v>835</v>
      </c>
      <c r="D32" s="88" t="s">
        <v>836</v>
      </c>
      <c r="E32" s="101" t="s">
        <v>837</v>
      </c>
      <c r="F32" s="88" t="s">
        <v>791</v>
      </c>
      <c r="G32" s="88" t="s">
        <v>823</v>
      </c>
      <c r="H32" s="100" t="s">
        <v>791</v>
      </c>
      <c r="I32" s="101" t="s">
        <v>793</v>
      </c>
      <c r="J32" s="102">
        <v>300</v>
      </c>
      <c r="K32" s="102">
        <v>105</v>
      </c>
      <c r="L32" s="102">
        <v>120</v>
      </c>
      <c r="M32" s="102">
        <v>6</v>
      </c>
      <c r="N32" s="102">
        <v>6.5</v>
      </c>
      <c r="O32" s="102">
        <v>5</v>
      </c>
      <c r="P32" s="102">
        <v>4.5</v>
      </c>
      <c r="Q32" s="103">
        <v>0</v>
      </c>
      <c r="R32" s="102">
        <v>108.9</v>
      </c>
      <c r="S32" s="102">
        <v>41.3</v>
      </c>
      <c r="T32" s="103">
        <v>7.6</v>
      </c>
    </row>
    <row r="33" spans="2:20" ht="12.75">
      <c r="B33" s="128"/>
      <c r="C33" s="128"/>
      <c r="D33" s="108"/>
      <c r="E33" s="110"/>
      <c r="F33" s="108"/>
      <c r="G33" s="108"/>
      <c r="H33" s="109"/>
      <c r="I33" s="110"/>
      <c r="J33" s="108"/>
      <c r="K33" s="108"/>
      <c r="L33" s="108"/>
      <c r="M33" s="108"/>
      <c r="N33" s="108"/>
      <c r="O33" s="108"/>
      <c r="P33" s="108"/>
      <c r="Q33" s="130"/>
      <c r="R33" s="108"/>
      <c r="S33" s="108"/>
      <c r="T33" s="130"/>
    </row>
    <row r="34" spans="2:20" ht="12.75">
      <c r="B34" s="132"/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2"/>
    </row>
    <row r="35" spans="2:20" ht="12.7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 ht="12.75">
      <c r="B36" s="115"/>
      <c r="C36" s="116"/>
      <c r="D36" s="134" t="s">
        <v>838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7"/>
    </row>
    <row r="37" spans="2:20" ht="12.75">
      <c r="B37" s="115" t="s">
        <v>41</v>
      </c>
      <c r="C37" s="115" t="s">
        <v>42</v>
      </c>
      <c r="D37" s="134"/>
      <c r="E37" s="134" t="s">
        <v>2</v>
      </c>
      <c r="F37" s="116"/>
      <c r="G37" s="116"/>
      <c r="H37" s="135" t="s">
        <v>839</v>
      </c>
      <c r="I37" s="116" t="s">
        <v>839</v>
      </c>
      <c r="J37" s="115"/>
      <c r="K37" s="116"/>
      <c r="L37" s="116"/>
      <c r="M37" s="116"/>
      <c r="N37" s="116"/>
      <c r="O37" s="116"/>
      <c r="P37" s="116"/>
      <c r="Q37" s="116"/>
      <c r="R37" s="116"/>
      <c r="S37" s="116"/>
      <c r="T37" s="117"/>
    </row>
    <row r="38" spans="2:20" ht="12.75">
      <c r="B38" s="136" t="s">
        <v>52</v>
      </c>
      <c r="C38" s="136"/>
      <c r="D38" s="126"/>
      <c r="E38" s="126"/>
      <c r="F38" s="126"/>
      <c r="G38" s="126"/>
      <c r="H38" s="137" t="s">
        <v>58</v>
      </c>
      <c r="I38" s="126" t="s">
        <v>59</v>
      </c>
      <c r="J38" s="136"/>
      <c r="K38" s="126"/>
      <c r="L38" s="126"/>
      <c r="M38" s="126"/>
      <c r="N38" s="126"/>
      <c r="O38" s="126"/>
      <c r="P38" s="126"/>
      <c r="Q38" s="126"/>
      <c r="R38" s="126"/>
      <c r="S38" s="126"/>
      <c r="T38" s="127"/>
    </row>
    <row r="39" spans="2:20" ht="12.75">
      <c r="B39" s="138"/>
      <c r="C39" s="138"/>
      <c r="D39" s="139"/>
      <c r="E39" s="139"/>
      <c r="F39" s="139"/>
      <c r="G39" s="139"/>
      <c r="H39" s="140"/>
      <c r="I39" s="140"/>
      <c r="J39" s="141"/>
      <c r="K39" s="139"/>
      <c r="L39" s="134"/>
      <c r="M39" s="139"/>
      <c r="N39" s="134"/>
      <c r="O39" s="139"/>
      <c r="P39" s="134"/>
      <c r="Q39" s="134"/>
      <c r="R39" s="134"/>
      <c r="S39" s="134"/>
      <c r="T39" s="142"/>
    </row>
    <row r="40" spans="2:20" ht="12.75">
      <c r="B40" s="138"/>
      <c r="C40" s="138"/>
      <c r="D40" s="139" t="s">
        <v>840</v>
      </c>
      <c r="E40" s="139"/>
      <c r="F40" s="139"/>
      <c r="G40" s="139"/>
      <c r="H40" s="143"/>
      <c r="I40" s="143"/>
      <c r="J40" s="144"/>
      <c r="K40" s="139"/>
      <c r="L40" s="145"/>
      <c r="M40" s="139"/>
      <c r="N40" s="145"/>
      <c r="O40" s="139"/>
      <c r="P40" s="145"/>
      <c r="Q40" s="145"/>
      <c r="R40" s="145"/>
      <c r="S40" s="145"/>
      <c r="T40" s="142"/>
    </row>
    <row r="41" spans="2:20" ht="12.75">
      <c r="B41" s="138"/>
      <c r="C41" s="138"/>
      <c r="D41" s="139"/>
      <c r="E41" s="139"/>
      <c r="F41" s="139"/>
      <c r="G41" s="139"/>
      <c r="H41" s="143"/>
      <c r="I41" s="143"/>
      <c r="J41" s="144"/>
      <c r="K41" s="139"/>
      <c r="L41" s="145"/>
      <c r="M41" s="139"/>
      <c r="N41" s="145"/>
      <c r="O41" s="139"/>
      <c r="P41" s="145"/>
      <c r="Q41" s="145"/>
      <c r="R41" s="145"/>
      <c r="S41" s="145"/>
      <c r="T41" s="142"/>
    </row>
    <row r="42" spans="2:20" ht="12.75">
      <c r="B42" s="138" t="s">
        <v>165</v>
      </c>
      <c r="C42" s="146" t="s">
        <v>841</v>
      </c>
      <c r="D42" t="s">
        <v>842</v>
      </c>
      <c r="H42" s="143">
        <v>42.99</v>
      </c>
      <c r="I42" s="143">
        <v>80.26</v>
      </c>
      <c r="J42" s="147" t="s">
        <v>843</v>
      </c>
      <c r="K42" s="139"/>
      <c r="L42" s="145"/>
      <c r="M42" s="139"/>
      <c r="N42" s="145"/>
      <c r="O42" s="139"/>
      <c r="P42" s="145"/>
      <c r="Q42" s="145"/>
      <c r="R42" s="145"/>
      <c r="S42" s="145"/>
      <c r="T42" s="142"/>
    </row>
    <row r="43" spans="2:20" ht="12.75">
      <c r="B43" s="138" t="s">
        <v>124</v>
      </c>
      <c r="C43" s="146" t="s">
        <v>844</v>
      </c>
      <c r="D43" t="s">
        <v>845</v>
      </c>
      <c r="H43" s="143">
        <v>4.99</v>
      </c>
      <c r="I43" s="143">
        <v>12.72</v>
      </c>
      <c r="J43" s="147" t="s">
        <v>843</v>
      </c>
      <c r="K43" s="139"/>
      <c r="L43" s="145"/>
      <c r="M43" s="139"/>
      <c r="N43" s="145"/>
      <c r="O43" s="139"/>
      <c r="P43" s="145"/>
      <c r="Q43" s="145"/>
      <c r="R43" s="145"/>
      <c r="S43" s="145"/>
      <c r="T43" s="142"/>
    </row>
    <row r="44" spans="2:20" ht="12.75">
      <c r="B44" s="138" t="s">
        <v>118</v>
      </c>
      <c r="C44" s="122" t="s">
        <v>846</v>
      </c>
      <c r="D44" t="s">
        <v>847</v>
      </c>
      <c r="H44" s="143">
        <v>2.99</v>
      </c>
      <c r="I44" s="143">
        <v>7.68</v>
      </c>
      <c r="J44" s="147"/>
      <c r="K44" s="139"/>
      <c r="L44" s="145"/>
      <c r="M44" s="139"/>
      <c r="N44" s="145"/>
      <c r="O44" s="139"/>
      <c r="P44" s="145"/>
      <c r="Q44" s="145"/>
      <c r="R44" s="145"/>
      <c r="S44" s="145"/>
      <c r="T44" s="142"/>
    </row>
    <row r="45" spans="2:20" ht="12.75">
      <c r="B45" s="138" t="s">
        <v>144</v>
      </c>
      <c r="C45" s="122" t="s">
        <v>848</v>
      </c>
      <c r="D45" t="s">
        <v>849</v>
      </c>
      <c r="H45" s="143">
        <v>19.99</v>
      </c>
      <c r="I45" s="143">
        <v>25.3</v>
      </c>
      <c r="J45" s="147"/>
      <c r="K45" s="139"/>
      <c r="L45" s="145"/>
      <c r="M45" s="139"/>
      <c r="N45" s="145"/>
      <c r="O45" s="139"/>
      <c r="P45" s="145"/>
      <c r="Q45" s="145"/>
      <c r="R45" s="145"/>
      <c r="S45" s="145"/>
      <c r="T45" s="142"/>
    </row>
    <row r="46" spans="2:20" ht="12.75">
      <c r="B46" s="138" t="s">
        <v>109</v>
      </c>
      <c r="C46" s="146" t="s">
        <v>850</v>
      </c>
      <c r="D46" t="s">
        <v>851</v>
      </c>
      <c r="H46" s="143"/>
      <c r="I46" s="143">
        <v>371.3</v>
      </c>
      <c r="J46" s="147" t="s">
        <v>852</v>
      </c>
      <c r="K46" s="139"/>
      <c r="L46" s="145"/>
      <c r="M46" s="139"/>
      <c r="N46" s="145"/>
      <c r="O46" s="139"/>
      <c r="P46" s="145"/>
      <c r="Q46" s="145"/>
      <c r="R46" s="145"/>
      <c r="S46" s="145"/>
      <c r="T46" s="142"/>
    </row>
    <row r="47" spans="2:20" ht="12.75">
      <c r="B47" s="138" t="s">
        <v>109</v>
      </c>
      <c r="C47" s="146" t="s">
        <v>853</v>
      </c>
      <c r="D47" t="s">
        <v>851</v>
      </c>
      <c r="H47" s="143">
        <v>214.99</v>
      </c>
      <c r="I47" s="143">
        <v>399.51</v>
      </c>
      <c r="J47" s="147" t="s">
        <v>854</v>
      </c>
      <c r="K47" s="139"/>
      <c r="L47" s="145"/>
      <c r="M47" s="139"/>
      <c r="N47" s="145"/>
      <c r="O47" s="139"/>
      <c r="P47" s="145"/>
      <c r="Q47" s="145"/>
      <c r="R47" s="145"/>
      <c r="S47" s="145"/>
      <c r="T47" s="142"/>
    </row>
    <row r="48" spans="2:20" ht="12.75">
      <c r="B48" s="138" t="s">
        <v>144</v>
      </c>
      <c r="C48" s="122" t="s">
        <v>848</v>
      </c>
      <c r="D48" t="s">
        <v>849</v>
      </c>
      <c r="H48" s="143">
        <v>19.99</v>
      </c>
      <c r="I48" s="143">
        <v>25.3</v>
      </c>
      <c r="J48" s="147"/>
      <c r="K48" s="139"/>
      <c r="L48" s="145"/>
      <c r="M48" s="139"/>
      <c r="N48" s="145"/>
      <c r="O48" s="139"/>
      <c r="P48" s="145"/>
      <c r="Q48" s="145"/>
      <c r="R48" s="145"/>
      <c r="S48" s="145"/>
      <c r="T48" s="142"/>
    </row>
    <row r="49" spans="2:20" ht="12.75">
      <c r="B49" s="138" t="s">
        <v>118</v>
      </c>
      <c r="C49" s="122" t="s">
        <v>846</v>
      </c>
      <c r="D49" t="s">
        <v>847</v>
      </c>
      <c r="H49" s="143">
        <v>2.99</v>
      </c>
      <c r="I49" s="143">
        <v>7.68</v>
      </c>
      <c r="J49" s="147"/>
      <c r="K49" s="139"/>
      <c r="L49" s="145"/>
      <c r="M49" s="139"/>
      <c r="N49" s="145"/>
      <c r="O49" s="139"/>
      <c r="P49" s="145"/>
      <c r="Q49" s="145"/>
      <c r="R49" s="145"/>
      <c r="S49" s="145"/>
      <c r="T49" s="142"/>
    </row>
    <row r="50" spans="2:20" ht="12.75">
      <c r="B50" s="138" t="s">
        <v>124</v>
      </c>
      <c r="C50" s="146" t="s">
        <v>844</v>
      </c>
      <c r="D50" t="s">
        <v>845</v>
      </c>
      <c r="H50" s="143">
        <v>4.99</v>
      </c>
      <c r="I50" s="143">
        <v>12.72</v>
      </c>
      <c r="J50" s="147" t="s">
        <v>843</v>
      </c>
      <c r="K50" s="139"/>
      <c r="L50" s="145"/>
      <c r="M50" s="139"/>
      <c r="N50" s="145"/>
      <c r="O50" s="139"/>
      <c r="P50" s="145"/>
      <c r="Q50" s="145"/>
      <c r="R50" s="145"/>
      <c r="S50" s="145"/>
      <c r="T50" s="142"/>
    </row>
    <row r="51" spans="2:20" ht="12.75">
      <c r="B51" s="138" t="s">
        <v>99</v>
      </c>
      <c r="C51" s="146" t="s">
        <v>855</v>
      </c>
      <c r="D51" t="s">
        <v>856</v>
      </c>
      <c r="H51" s="143">
        <v>8.99</v>
      </c>
      <c r="I51" s="143">
        <v>19.48</v>
      </c>
      <c r="J51" s="147" t="s">
        <v>843</v>
      </c>
      <c r="K51" s="139"/>
      <c r="L51" s="145"/>
      <c r="M51" s="139"/>
      <c r="N51" s="145"/>
      <c r="O51" s="139"/>
      <c r="P51" s="145"/>
      <c r="Q51" s="145"/>
      <c r="R51" s="145"/>
      <c r="S51" s="145"/>
      <c r="T51" s="142"/>
    </row>
    <row r="52" spans="2:20" ht="12.75">
      <c r="B52" s="138"/>
      <c r="C52" s="138"/>
      <c r="D52" s="139"/>
      <c r="E52" s="139"/>
      <c r="F52" s="139"/>
      <c r="G52" s="139"/>
      <c r="H52" s="143"/>
      <c r="I52" s="143"/>
      <c r="J52" s="144"/>
      <c r="K52" s="139"/>
      <c r="L52" s="145"/>
      <c r="M52" s="139"/>
      <c r="N52" s="145"/>
      <c r="O52" s="139"/>
      <c r="P52" s="145"/>
      <c r="Q52" s="145"/>
      <c r="R52" s="145"/>
      <c r="S52" s="145"/>
      <c r="T52" s="142"/>
    </row>
    <row r="53" spans="2:20" ht="12.75">
      <c r="B53" s="138" t="s">
        <v>274</v>
      </c>
      <c r="C53" s="138" t="s">
        <v>857</v>
      </c>
      <c r="D53" s="139" t="s">
        <v>858</v>
      </c>
      <c r="E53" s="139"/>
      <c r="F53" s="139"/>
      <c r="G53" s="139"/>
      <c r="H53" s="143">
        <v>2.99</v>
      </c>
      <c r="I53" s="143">
        <v>3.27</v>
      </c>
      <c r="J53" s="144" t="s">
        <v>859</v>
      </c>
      <c r="K53" s="139"/>
      <c r="L53" s="145"/>
      <c r="M53" s="139"/>
      <c r="N53" s="145"/>
      <c r="O53" s="139"/>
      <c r="P53" s="145"/>
      <c r="Q53" s="145"/>
      <c r="R53" s="145"/>
      <c r="S53" s="145"/>
      <c r="T53" s="142"/>
    </row>
    <row r="54" spans="2:20" ht="12.75">
      <c r="B54" s="138" t="s">
        <v>106</v>
      </c>
      <c r="C54" s="138" t="s">
        <v>860</v>
      </c>
      <c r="D54" s="139" t="s">
        <v>861</v>
      </c>
      <c r="E54" s="139"/>
      <c r="F54" s="139"/>
      <c r="G54" s="139"/>
      <c r="H54" s="143">
        <v>163.99</v>
      </c>
      <c r="I54" s="143">
        <v>472.9</v>
      </c>
      <c r="J54" s="144" t="s">
        <v>862</v>
      </c>
      <c r="K54" s="139"/>
      <c r="L54" s="145"/>
      <c r="M54" s="139"/>
      <c r="N54" s="145"/>
      <c r="O54" s="139"/>
      <c r="P54" s="145"/>
      <c r="Q54" s="145"/>
      <c r="R54" s="145"/>
      <c r="S54" s="145"/>
      <c r="T54" s="142"/>
    </row>
    <row r="55" spans="2:20" ht="12.75">
      <c r="B55" s="138" t="s">
        <v>106</v>
      </c>
      <c r="C55" s="138" t="s">
        <v>863</v>
      </c>
      <c r="D55" s="139" t="s">
        <v>864</v>
      </c>
      <c r="E55" s="139"/>
      <c r="F55" s="139"/>
      <c r="G55" s="139"/>
      <c r="H55" s="143">
        <v>239.99</v>
      </c>
      <c r="I55" s="143">
        <v>475.5</v>
      </c>
      <c r="J55" s="144" t="s">
        <v>865</v>
      </c>
      <c r="K55" s="139"/>
      <c r="L55" s="145"/>
      <c r="M55" s="139"/>
      <c r="N55" s="145"/>
      <c r="O55" s="139"/>
      <c r="P55" s="145"/>
      <c r="Q55" s="145"/>
      <c r="R55" s="145"/>
      <c r="S55" s="145"/>
      <c r="T55" s="142"/>
    </row>
    <row r="56" spans="2:20" ht="12.75">
      <c r="B56" s="138"/>
      <c r="C56" s="138"/>
      <c r="D56" s="139"/>
      <c r="E56" s="139"/>
      <c r="F56" s="139"/>
      <c r="G56" s="139"/>
      <c r="H56" s="143"/>
      <c r="I56" s="143"/>
      <c r="J56" s="144"/>
      <c r="K56" s="139"/>
      <c r="L56" s="145"/>
      <c r="M56" s="139"/>
      <c r="N56" s="145"/>
      <c r="O56" s="139"/>
      <c r="P56" s="145"/>
      <c r="Q56" s="145"/>
      <c r="R56" s="145"/>
      <c r="S56" s="145"/>
      <c r="T56" s="142"/>
    </row>
    <row r="57" spans="2:20" ht="12.75">
      <c r="B57" s="138"/>
      <c r="C57" s="138"/>
      <c r="D57" s="139" t="s">
        <v>866</v>
      </c>
      <c r="E57" s="139"/>
      <c r="F57" s="139"/>
      <c r="G57" s="139"/>
      <c r="H57" s="143"/>
      <c r="I57" s="143"/>
      <c r="J57" s="144"/>
      <c r="K57" s="139"/>
      <c r="L57" s="145"/>
      <c r="M57" s="139"/>
      <c r="N57" s="145"/>
      <c r="O57" s="139"/>
      <c r="P57" s="145"/>
      <c r="Q57" s="145"/>
      <c r="R57" s="145"/>
      <c r="S57" s="145"/>
      <c r="T57" s="142"/>
    </row>
    <row r="58" spans="2:20" ht="12.75">
      <c r="B58" s="138"/>
      <c r="C58" s="138"/>
      <c r="D58" s="139"/>
      <c r="E58" s="139"/>
      <c r="F58" s="139"/>
      <c r="G58" s="139"/>
      <c r="H58" s="143"/>
      <c r="I58" s="143"/>
      <c r="J58" s="144"/>
      <c r="K58" s="139"/>
      <c r="L58" s="145"/>
      <c r="M58" s="139"/>
      <c r="N58" s="145"/>
      <c r="O58" s="139"/>
      <c r="P58" s="145"/>
      <c r="Q58" s="145"/>
      <c r="R58" s="145"/>
      <c r="S58" s="145"/>
      <c r="T58" s="142"/>
    </row>
    <row r="59" spans="2:20" ht="12.75">
      <c r="B59" s="138" t="s">
        <v>290</v>
      </c>
      <c r="C59" s="138" t="s">
        <v>867</v>
      </c>
      <c r="D59" s="139" t="s">
        <v>868</v>
      </c>
      <c r="E59" s="139"/>
      <c r="F59" s="88"/>
      <c r="G59" s="88"/>
      <c r="H59" s="143">
        <v>99.99</v>
      </c>
      <c r="I59" s="143">
        <v>163.17</v>
      </c>
      <c r="J59" s="144" t="s">
        <v>869</v>
      </c>
      <c r="K59" s="139"/>
      <c r="L59" s="145"/>
      <c r="M59" s="139"/>
      <c r="N59" s="145"/>
      <c r="O59" s="139"/>
      <c r="P59" s="145"/>
      <c r="Q59" s="145"/>
      <c r="R59" s="145"/>
      <c r="S59" s="145"/>
      <c r="T59" s="142"/>
    </row>
    <row r="60" spans="2:20" ht="12.75">
      <c r="B60" s="138" t="s">
        <v>106</v>
      </c>
      <c r="C60" s="138" t="s">
        <v>870</v>
      </c>
      <c r="D60" s="139" t="s">
        <v>871</v>
      </c>
      <c r="E60" s="139"/>
      <c r="F60" s="139"/>
      <c r="G60" s="139"/>
      <c r="H60" s="143">
        <v>224.99</v>
      </c>
      <c r="I60" s="143">
        <v>538.1</v>
      </c>
      <c r="J60" s="144" t="s">
        <v>872</v>
      </c>
      <c r="K60" s="139"/>
      <c r="L60" s="145"/>
      <c r="M60" s="139"/>
      <c r="N60" s="145"/>
      <c r="O60" s="139"/>
      <c r="P60" s="145"/>
      <c r="Q60" s="145"/>
      <c r="R60" s="145"/>
      <c r="S60" s="145"/>
      <c r="T60" s="142"/>
    </row>
    <row r="61" spans="2:20" ht="12.75">
      <c r="B61" s="138"/>
      <c r="C61" s="138"/>
      <c r="D61" s="139"/>
      <c r="E61" s="139"/>
      <c r="F61" s="139"/>
      <c r="G61" s="139"/>
      <c r="H61" s="143"/>
      <c r="I61" s="143"/>
      <c r="J61" s="144"/>
      <c r="K61" s="139"/>
      <c r="L61" s="145"/>
      <c r="M61" s="139"/>
      <c r="N61" s="145"/>
      <c r="O61" s="139"/>
      <c r="P61" s="145"/>
      <c r="Q61" s="145"/>
      <c r="R61" s="145"/>
      <c r="S61" s="145"/>
      <c r="T61" s="142"/>
    </row>
    <row r="62" spans="2:20" ht="12.75">
      <c r="B62" s="138" t="s">
        <v>693</v>
      </c>
      <c r="C62" s="138" t="s">
        <v>873</v>
      </c>
      <c r="D62" s="139" t="s">
        <v>874</v>
      </c>
      <c r="E62" s="139"/>
      <c r="F62" s="139"/>
      <c r="G62" s="139"/>
      <c r="H62" s="143">
        <v>62.99</v>
      </c>
      <c r="I62" s="143">
        <v>113.9</v>
      </c>
      <c r="J62" s="144" t="s">
        <v>875</v>
      </c>
      <c r="K62" s="139"/>
      <c r="L62" s="145"/>
      <c r="M62" s="139"/>
      <c r="N62" s="145"/>
      <c r="O62" s="139"/>
      <c r="P62" s="145"/>
      <c r="Q62" s="145"/>
      <c r="R62" s="145"/>
      <c r="S62" s="145"/>
      <c r="T62" s="142"/>
    </row>
    <row r="63" spans="2:20" ht="12.75">
      <c r="B63" s="138" t="s">
        <v>124</v>
      </c>
      <c r="C63" s="138" t="s">
        <v>876</v>
      </c>
      <c r="D63" s="139" t="s">
        <v>877</v>
      </c>
      <c r="E63" s="139"/>
      <c r="F63" s="139"/>
      <c r="G63" s="139"/>
      <c r="H63" s="143">
        <v>13.99</v>
      </c>
      <c r="I63" s="143">
        <v>25.47</v>
      </c>
      <c r="J63" s="144" t="s">
        <v>875</v>
      </c>
      <c r="K63" s="139"/>
      <c r="L63" s="145"/>
      <c r="M63" s="139"/>
      <c r="N63" s="145"/>
      <c r="O63" s="139"/>
      <c r="P63" s="145"/>
      <c r="Q63" s="145"/>
      <c r="R63" s="145"/>
      <c r="S63" s="145"/>
      <c r="T63" s="142"/>
    </row>
    <row r="64" spans="2:20" ht="12.75">
      <c r="B64" s="138" t="s">
        <v>109</v>
      </c>
      <c r="C64" s="138" t="s">
        <v>878</v>
      </c>
      <c r="D64" s="139" t="s">
        <v>879</v>
      </c>
      <c r="E64" s="139"/>
      <c r="F64" s="139"/>
      <c r="G64" s="139"/>
      <c r="H64" s="143">
        <v>270.99</v>
      </c>
      <c r="I64" s="143">
        <v>451.66</v>
      </c>
      <c r="J64" s="144" t="s">
        <v>875</v>
      </c>
      <c r="K64" s="139"/>
      <c r="L64" s="145"/>
      <c r="M64" s="139"/>
      <c r="N64" s="145"/>
      <c r="O64" s="139"/>
      <c r="P64" s="145"/>
      <c r="Q64" s="145"/>
      <c r="R64" s="145"/>
      <c r="S64" s="145"/>
      <c r="T64" s="142"/>
    </row>
    <row r="65" spans="2:20" ht="12.75">
      <c r="B65" s="138" t="s">
        <v>121</v>
      </c>
      <c r="C65" s="138" t="s">
        <v>880</v>
      </c>
      <c r="D65" s="139" t="s">
        <v>881</v>
      </c>
      <c r="E65" s="139"/>
      <c r="F65" s="139"/>
      <c r="G65" s="139"/>
      <c r="H65" s="143">
        <v>15.99</v>
      </c>
      <c r="I65" s="143">
        <v>27.75</v>
      </c>
      <c r="J65" s="144" t="s">
        <v>875</v>
      </c>
      <c r="K65" s="139"/>
      <c r="L65" s="145"/>
      <c r="M65" s="139"/>
      <c r="N65" s="145"/>
      <c r="O65" s="139"/>
      <c r="P65" s="145"/>
      <c r="Q65" s="145"/>
      <c r="R65" s="145"/>
      <c r="S65" s="145"/>
      <c r="T65" s="142"/>
    </row>
    <row r="66" spans="2:20" ht="12.75">
      <c r="B66" s="138" t="s">
        <v>882</v>
      </c>
      <c r="C66" s="138" t="s">
        <v>883</v>
      </c>
      <c r="D66" s="139" t="s">
        <v>884</v>
      </c>
      <c r="E66" s="139"/>
      <c r="F66" s="88"/>
      <c r="G66" s="88"/>
      <c r="H66" s="143">
        <v>11.99</v>
      </c>
      <c r="I66" s="143">
        <v>66.21</v>
      </c>
      <c r="J66" s="144" t="s">
        <v>875</v>
      </c>
      <c r="K66" s="139"/>
      <c r="L66" s="145"/>
      <c r="M66" s="139"/>
      <c r="N66" s="145"/>
      <c r="O66" s="139"/>
      <c r="P66" s="145"/>
      <c r="Q66" s="145"/>
      <c r="R66" s="145"/>
      <c r="S66" s="145"/>
      <c r="T66" s="142"/>
    </row>
    <row r="67" spans="2:20" ht="12.75">
      <c r="B67" s="138"/>
      <c r="C67" s="138"/>
      <c r="D67" s="139"/>
      <c r="E67" s="139"/>
      <c r="F67" s="88"/>
      <c r="G67" s="88"/>
      <c r="H67" s="143"/>
      <c r="I67" s="143"/>
      <c r="J67" s="144"/>
      <c r="K67" s="139"/>
      <c r="L67" s="145"/>
      <c r="M67" s="139"/>
      <c r="N67" s="145"/>
      <c r="O67" s="139"/>
      <c r="P67" s="145"/>
      <c r="Q67" s="145"/>
      <c r="R67" s="145"/>
      <c r="S67" s="145"/>
      <c r="T67" s="142"/>
    </row>
    <row r="68" spans="2:20" ht="12.75">
      <c r="B68" s="138" t="s">
        <v>182</v>
      </c>
      <c r="C68" s="138" t="s">
        <v>885</v>
      </c>
      <c r="D68" s="139" t="s">
        <v>886</v>
      </c>
      <c r="E68" s="139"/>
      <c r="F68" s="88"/>
      <c r="G68" s="88"/>
      <c r="H68" s="143">
        <v>0.99</v>
      </c>
      <c r="I68" s="143">
        <v>2.49</v>
      </c>
      <c r="J68" s="144" t="s">
        <v>887</v>
      </c>
      <c r="K68" s="139"/>
      <c r="L68" s="145"/>
      <c r="M68" s="139"/>
      <c r="N68" s="145"/>
      <c r="O68" s="139"/>
      <c r="P68" s="145"/>
      <c r="Q68" s="145"/>
      <c r="R68" s="145"/>
      <c r="S68" s="145"/>
      <c r="T68" s="142"/>
    </row>
    <row r="69" spans="2:20" ht="12.75">
      <c r="B69" s="138" t="s">
        <v>882</v>
      </c>
      <c r="C69" s="138" t="s">
        <v>857</v>
      </c>
      <c r="D69" s="139" t="s">
        <v>858</v>
      </c>
      <c r="E69" s="139"/>
      <c r="F69" s="88"/>
      <c r="G69" s="88"/>
      <c r="H69" s="143">
        <v>2.99</v>
      </c>
      <c r="I69" s="143">
        <v>3.27</v>
      </c>
      <c r="J69" s="144" t="s">
        <v>859</v>
      </c>
      <c r="K69" s="139"/>
      <c r="L69" s="145"/>
      <c r="M69" s="139"/>
      <c r="N69" s="145"/>
      <c r="O69" s="139"/>
      <c r="P69" s="145"/>
      <c r="Q69" s="145"/>
      <c r="R69" s="145"/>
      <c r="S69" s="145"/>
      <c r="T69" s="142"/>
    </row>
    <row r="70" spans="2:20" ht="12.75">
      <c r="B70" s="138" t="s">
        <v>293</v>
      </c>
      <c r="C70" s="138" t="s">
        <v>888</v>
      </c>
      <c r="D70" s="139" t="s">
        <v>889</v>
      </c>
      <c r="E70" s="139"/>
      <c r="F70" s="88"/>
      <c r="G70" s="88"/>
      <c r="H70" s="143">
        <v>99.99</v>
      </c>
      <c r="I70" s="143">
        <v>155.35</v>
      </c>
      <c r="J70" s="144" t="s">
        <v>890</v>
      </c>
      <c r="K70" s="139"/>
      <c r="L70" s="145"/>
      <c r="M70" s="139"/>
      <c r="N70" s="145"/>
      <c r="O70" s="139"/>
      <c r="P70" s="145"/>
      <c r="Q70" s="145"/>
      <c r="R70" s="145"/>
      <c r="S70" s="145"/>
      <c r="T70" s="142"/>
    </row>
    <row r="71" spans="2:20" ht="12.75">
      <c r="B71" s="148">
        <v>2</v>
      </c>
      <c r="C71" s="138" t="s">
        <v>891</v>
      </c>
      <c r="D71" s="139" t="s">
        <v>892</v>
      </c>
      <c r="E71" s="139"/>
      <c r="F71" s="88"/>
      <c r="G71" s="88"/>
      <c r="H71" s="143">
        <v>303.99</v>
      </c>
      <c r="I71" s="143">
        <v>538.1</v>
      </c>
      <c r="J71" s="144" t="s">
        <v>893</v>
      </c>
      <c r="K71" s="77"/>
      <c r="L71" s="149"/>
      <c r="M71" s="77"/>
      <c r="N71" s="149"/>
      <c r="O71" s="77"/>
      <c r="P71" s="149"/>
      <c r="Q71" s="149"/>
      <c r="R71" s="149"/>
      <c r="S71" s="149"/>
      <c r="T71" s="150"/>
    </row>
    <row r="72" spans="2:20" ht="12.75">
      <c r="B72" s="148"/>
      <c r="C72" s="138" t="s">
        <v>894</v>
      </c>
      <c r="D72" s="139"/>
      <c r="E72" s="139"/>
      <c r="F72" s="139"/>
      <c r="G72" s="139"/>
      <c r="H72" s="143"/>
      <c r="I72" s="143"/>
      <c r="J72" s="151"/>
      <c r="K72" s="77"/>
      <c r="L72" s="149"/>
      <c r="M72" s="77"/>
      <c r="N72" s="149"/>
      <c r="O72" s="77"/>
      <c r="P72" s="149"/>
      <c r="Q72" s="149"/>
      <c r="R72" s="149"/>
      <c r="S72" s="149"/>
      <c r="T72" s="150"/>
    </row>
    <row r="73" spans="2:20" ht="12.75">
      <c r="B73" s="148"/>
      <c r="C73" s="138"/>
      <c r="D73" s="139"/>
      <c r="E73" s="139"/>
      <c r="F73" s="88"/>
      <c r="G73" s="88"/>
      <c r="H73" s="143"/>
      <c r="I73" s="143"/>
      <c r="J73" s="147"/>
      <c r="K73" s="77"/>
      <c r="L73" s="149"/>
      <c r="M73" s="77"/>
      <c r="N73" s="149"/>
      <c r="O73" s="77"/>
      <c r="P73" s="149"/>
      <c r="Q73" s="149"/>
      <c r="R73" s="149"/>
      <c r="S73" s="149"/>
      <c r="T73" s="150"/>
    </row>
    <row r="74" spans="2:20" ht="12.75">
      <c r="B74" s="82"/>
      <c r="C74" s="84"/>
      <c r="D74" s="152"/>
      <c r="E74" s="152"/>
      <c r="F74" s="84"/>
      <c r="G74" s="84"/>
      <c r="H74" s="153"/>
      <c r="I74" s="153"/>
      <c r="J74" s="154"/>
      <c r="K74" s="155"/>
      <c r="L74" s="155"/>
      <c r="M74" s="155"/>
      <c r="N74" s="155"/>
      <c r="O74" s="155"/>
      <c r="P74" s="155"/>
      <c r="Q74" s="155"/>
      <c r="R74" s="155"/>
      <c r="S74" s="155"/>
      <c r="T74" s="156"/>
    </row>
    <row r="75" spans="2:20" ht="12.75">
      <c r="B75" s="86"/>
      <c r="C75" s="132" t="s">
        <v>895</v>
      </c>
      <c r="D75" s="139"/>
      <c r="E75" s="139" t="s">
        <v>896</v>
      </c>
      <c r="F75" s="88"/>
      <c r="G75" s="88"/>
      <c r="H75" s="157" t="s">
        <v>897</v>
      </c>
      <c r="I75" s="158"/>
      <c r="J75" s="159"/>
      <c r="K75" s="77"/>
      <c r="L75" s="149"/>
      <c r="M75" s="77" t="s">
        <v>898</v>
      </c>
      <c r="N75" s="149"/>
      <c r="O75" s="77"/>
      <c r="P75" s="149"/>
      <c r="Q75" s="149"/>
      <c r="R75" s="149"/>
      <c r="S75" s="149"/>
      <c r="T75" s="160"/>
    </row>
    <row r="76" spans="2:20" ht="12.75">
      <c r="B76" s="105"/>
      <c r="C76" s="161"/>
      <c r="D76" s="162"/>
      <c r="E76" s="162"/>
      <c r="F76" s="163"/>
      <c r="G76" s="163"/>
      <c r="H76" s="163"/>
      <c r="I76" s="164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6"/>
    </row>
    <row r="77" spans="8:20" ht="12.75">
      <c r="H77" s="88"/>
      <c r="I77" s="88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</row>
    <row r="78" spans="3:20" ht="12.75">
      <c r="C78" t="s">
        <v>392</v>
      </c>
      <c r="H78" s="88"/>
      <c r="I78" s="88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</row>
    <row r="79" spans="3:20" ht="14.25">
      <c r="C79" s="167" t="s">
        <v>892</v>
      </c>
      <c r="F79" s="81" t="s">
        <v>899</v>
      </c>
      <c r="H79" s="88"/>
      <c r="I79" s="88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8:20" ht="12.75">
      <c r="H80" s="88"/>
      <c r="I80" s="88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</row>
    <row r="81" spans="3:4" ht="14.25">
      <c r="C81" s="168">
        <v>58413014000</v>
      </c>
      <c r="D81" t="s">
        <v>900</v>
      </c>
    </row>
    <row r="83" ht="12.75">
      <c r="C83" t="s">
        <v>901</v>
      </c>
    </row>
    <row r="85" ht="12.75">
      <c r="C85" t="s">
        <v>902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62"/>
  <sheetViews>
    <sheetView workbookViewId="0" topLeftCell="A37">
      <selection activeCell="D4" sqref="D4"/>
    </sheetView>
  </sheetViews>
  <sheetFormatPr defaultColWidth="11.421875" defaultRowHeight="12.75"/>
  <cols>
    <col min="1" max="1" width="2.28125" style="11" customWidth="1"/>
    <col min="2" max="2" width="10.140625" style="15" customWidth="1"/>
    <col min="3" max="3" width="15.28125" style="15" customWidth="1"/>
    <col min="4" max="4" width="21.7109375" style="15" customWidth="1"/>
    <col min="5" max="6" width="9.00390625" style="16" customWidth="1"/>
    <col min="7" max="7" width="5.140625" style="15" customWidth="1"/>
    <col min="8" max="8" width="7.00390625" style="15" customWidth="1"/>
    <col min="9" max="9" width="12.7109375" style="15" customWidth="1"/>
    <col min="10" max="10" width="6.140625" style="15" customWidth="1"/>
    <col min="11" max="11" width="7.421875" style="15" customWidth="1"/>
    <col min="12" max="12" width="5.140625" style="15" customWidth="1"/>
    <col min="13" max="14" width="7.57421875" style="15" customWidth="1"/>
    <col min="15" max="15" width="6.421875" style="15" customWidth="1"/>
    <col min="16" max="255" width="11.57421875" style="11" customWidth="1"/>
  </cols>
  <sheetData>
    <row r="2" spans="2:15" ht="12.75">
      <c r="B2" s="169"/>
      <c r="C2" s="170" t="s">
        <v>903</v>
      </c>
      <c r="D2" s="170"/>
      <c r="E2" s="171"/>
      <c r="F2" s="171"/>
      <c r="G2" s="170"/>
      <c r="H2" s="170"/>
      <c r="I2" s="170"/>
      <c r="J2" s="48"/>
      <c r="K2" s="170"/>
      <c r="L2" s="170"/>
      <c r="M2" s="170" t="s">
        <v>904</v>
      </c>
      <c r="N2" s="170"/>
      <c r="O2" s="48"/>
    </row>
    <row r="3" spans="2:15" ht="12.75">
      <c r="B3" s="172" t="s">
        <v>905</v>
      </c>
      <c r="C3" s="15" t="s">
        <v>42</v>
      </c>
      <c r="D3" s="15" t="s">
        <v>906</v>
      </c>
      <c r="E3" s="16" t="s">
        <v>839</v>
      </c>
      <c r="F3" s="16" t="s">
        <v>839</v>
      </c>
      <c r="G3" s="15" t="s">
        <v>907</v>
      </c>
      <c r="H3" s="15" t="s">
        <v>47</v>
      </c>
      <c r="I3" s="15" t="s">
        <v>46</v>
      </c>
      <c r="J3" s="34" t="s">
        <v>41</v>
      </c>
      <c r="K3" s="51" t="s">
        <v>11</v>
      </c>
      <c r="L3" s="51" t="s">
        <v>908</v>
      </c>
      <c r="M3" s="15" t="s">
        <v>909</v>
      </c>
      <c r="N3" s="15" t="s">
        <v>910</v>
      </c>
      <c r="O3" s="34" t="s">
        <v>911</v>
      </c>
    </row>
    <row r="4" spans="2:15" ht="12.75">
      <c r="B4" s="173"/>
      <c r="C4" s="174"/>
      <c r="D4" s="174"/>
      <c r="E4" s="175" t="s">
        <v>912</v>
      </c>
      <c r="F4" s="175" t="s">
        <v>913</v>
      </c>
      <c r="G4" s="174"/>
      <c r="H4" s="174"/>
      <c r="I4" s="174" t="s">
        <v>61</v>
      </c>
      <c r="J4" s="54" t="s">
        <v>60</v>
      </c>
      <c r="K4" s="174"/>
      <c r="L4" s="174"/>
      <c r="M4" s="174"/>
      <c r="N4" s="174" t="s">
        <v>47</v>
      </c>
      <c r="O4" s="54" t="s">
        <v>60</v>
      </c>
    </row>
    <row r="5" spans="2:15" ht="12.75">
      <c r="B5" s="172"/>
      <c r="J5" s="34"/>
      <c r="K5" s="51"/>
      <c r="L5" s="51"/>
      <c r="N5" s="176"/>
      <c r="O5" s="177"/>
    </row>
    <row r="6" spans="2:15" ht="12.75">
      <c r="B6" s="172" t="s">
        <v>564</v>
      </c>
      <c r="D6" s="15" t="s">
        <v>914</v>
      </c>
      <c r="G6" s="15">
        <v>21</v>
      </c>
      <c r="H6" s="15">
        <v>22.5</v>
      </c>
      <c r="I6" s="15">
        <v>5.39</v>
      </c>
      <c r="J6" s="34">
        <v>3</v>
      </c>
      <c r="K6" s="51"/>
      <c r="L6" s="51">
        <v>3</v>
      </c>
      <c r="N6" s="176">
        <f aca="true" t="shared" si="0" ref="N6:N7">(L6*J6)</f>
        <v>9</v>
      </c>
      <c r="O6" s="177">
        <f aca="true" t="shared" si="1" ref="O6:O7">(H6-M6)-(J6*L6)</f>
        <v>13.5</v>
      </c>
    </row>
    <row r="7" spans="2:15" ht="12.75">
      <c r="B7" s="172" t="s">
        <v>564</v>
      </c>
      <c r="D7" s="15" t="s">
        <v>914</v>
      </c>
      <c r="G7" s="15">
        <v>19</v>
      </c>
      <c r="H7" s="15">
        <v>34.5</v>
      </c>
      <c r="I7" s="15">
        <v>0.53</v>
      </c>
      <c r="J7" s="34">
        <v>2</v>
      </c>
      <c r="K7" s="51"/>
      <c r="L7" s="51">
        <v>7</v>
      </c>
      <c r="N7" s="176">
        <f t="shared" si="0"/>
        <v>14</v>
      </c>
      <c r="O7" s="177">
        <f t="shared" si="1"/>
        <v>20.5</v>
      </c>
    </row>
    <row r="8" spans="2:15" ht="12.75">
      <c r="B8" s="172"/>
      <c r="J8" s="34"/>
      <c r="K8" s="51"/>
      <c r="L8" s="51"/>
      <c r="N8" s="176"/>
      <c r="O8" s="177"/>
    </row>
    <row r="9" spans="2:15" ht="12.75">
      <c r="B9" s="172" t="s">
        <v>564</v>
      </c>
      <c r="C9" s="51" t="s">
        <v>194</v>
      </c>
      <c r="D9" s="15" t="s">
        <v>915</v>
      </c>
      <c r="I9" s="15">
        <v>3.6</v>
      </c>
      <c r="J9" s="34">
        <v>4.6</v>
      </c>
      <c r="K9" s="51"/>
      <c r="L9" s="51"/>
      <c r="N9" s="176"/>
      <c r="O9" s="177"/>
    </row>
    <row r="10" spans="2:15" ht="12.75">
      <c r="B10" s="172" t="s">
        <v>564</v>
      </c>
      <c r="C10" s="51" t="s">
        <v>196</v>
      </c>
      <c r="D10" s="15" t="s">
        <v>915</v>
      </c>
      <c r="G10" s="15">
        <v>38</v>
      </c>
      <c r="H10" s="15">
        <v>510</v>
      </c>
      <c r="I10" s="15">
        <v>3.8</v>
      </c>
      <c r="J10" s="34">
        <v>4.75</v>
      </c>
      <c r="K10" s="51"/>
      <c r="L10" s="51">
        <v>36.5</v>
      </c>
      <c r="N10" s="176">
        <f>(L10*J10)</f>
        <v>173.375</v>
      </c>
      <c r="O10" s="177">
        <f>(H10-M10)-(J10*L10)</f>
        <v>336.625</v>
      </c>
    </row>
    <row r="11" spans="2:15" ht="12.75">
      <c r="B11" s="172" t="s">
        <v>564</v>
      </c>
      <c r="C11" s="51" t="s">
        <v>197</v>
      </c>
      <c r="D11" s="15" t="s">
        <v>915</v>
      </c>
      <c r="I11" s="15">
        <v>4</v>
      </c>
      <c r="J11" s="34">
        <v>4.75</v>
      </c>
      <c r="K11" s="51"/>
      <c r="L11" s="51">
        <v>34.6</v>
      </c>
      <c r="N11" s="176"/>
      <c r="O11" s="177"/>
    </row>
    <row r="12" spans="2:15" ht="12.75">
      <c r="B12" s="172" t="s">
        <v>564</v>
      </c>
      <c r="C12" s="51" t="s">
        <v>198</v>
      </c>
      <c r="D12" s="15" t="s">
        <v>915</v>
      </c>
      <c r="I12" s="15">
        <v>4.2</v>
      </c>
      <c r="J12" s="34">
        <v>4.9</v>
      </c>
      <c r="K12" s="51"/>
      <c r="L12" s="51">
        <v>37.1</v>
      </c>
      <c r="N12" s="176"/>
      <c r="O12" s="177"/>
    </row>
    <row r="13" spans="2:15" ht="12.75">
      <c r="B13" s="172" t="s">
        <v>564</v>
      </c>
      <c r="C13" s="51" t="s">
        <v>200</v>
      </c>
      <c r="D13" s="15" t="s">
        <v>915</v>
      </c>
      <c r="I13" s="15">
        <v>4.4</v>
      </c>
      <c r="J13" s="34">
        <v>4.9</v>
      </c>
      <c r="K13" s="51"/>
      <c r="L13" s="51"/>
      <c r="N13" s="176"/>
      <c r="O13" s="177"/>
    </row>
    <row r="14" spans="2:15" ht="12.75">
      <c r="B14" s="172" t="s">
        <v>564</v>
      </c>
      <c r="C14" s="51" t="s">
        <v>201</v>
      </c>
      <c r="D14" s="15" t="s">
        <v>915</v>
      </c>
      <c r="I14" s="15">
        <v>4.4</v>
      </c>
      <c r="J14" s="34">
        <v>4.9</v>
      </c>
      <c r="K14" s="51"/>
      <c r="L14" s="51">
        <v>35.5</v>
      </c>
      <c r="N14" s="176"/>
      <c r="O14" s="177"/>
    </row>
    <row r="15" spans="2:15" ht="12.75">
      <c r="B15" s="172" t="s">
        <v>564</v>
      </c>
      <c r="C15" s="51" t="s">
        <v>202</v>
      </c>
      <c r="D15" s="15" t="s">
        <v>915</v>
      </c>
      <c r="I15" s="15">
        <v>5</v>
      </c>
      <c r="J15" s="34">
        <v>5</v>
      </c>
      <c r="K15" s="51"/>
      <c r="L15" s="51"/>
      <c r="N15" s="176"/>
      <c r="O15" s="177"/>
    </row>
    <row r="16" spans="2:15" ht="12.75">
      <c r="B16" s="172"/>
      <c r="J16" s="34"/>
      <c r="K16" s="51"/>
      <c r="L16" s="51"/>
      <c r="N16" s="176"/>
      <c r="O16" s="177"/>
    </row>
    <row r="17" spans="2:15" ht="12.75">
      <c r="B17" s="172" t="s">
        <v>916</v>
      </c>
      <c r="C17" s="15" t="s">
        <v>917</v>
      </c>
      <c r="G17" s="15">
        <v>38.5</v>
      </c>
      <c r="H17" s="15">
        <v>490</v>
      </c>
      <c r="I17" s="15" t="s">
        <v>918</v>
      </c>
      <c r="J17" s="34">
        <v>5</v>
      </c>
      <c r="K17" s="51"/>
      <c r="L17" s="51">
        <v>40</v>
      </c>
      <c r="N17" s="176">
        <f>(L17*J17)</f>
        <v>200</v>
      </c>
      <c r="O17" s="177">
        <f>(H17-M17)-(J17*L17)</f>
        <v>290</v>
      </c>
    </row>
    <row r="18" spans="2:15" ht="12.75">
      <c r="B18" s="172"/>
      <c r="J18" s="34"/>
      <c r="K18" s="51"/>
      <c r="L18" s="51"/>
      <c r="N18" s="176"/>
      <c r="O18" s="177"/>
    </row>
    <row r="19" spans="2:15" ht="12.75">
      <c r="B19" s="172" t="s">
        <v>564</v>
      </c>
      <c r="D19" s="15" t="s">
        <v>919</v>
      </c>
      <c r="G19" s="15">
        <v>38</v>
      </c>
      <c r="H19" s="15">
        <v>508</v>
      </c>
      <c r="J19" s="34">
        <v>4.75</v>
      </c>
      <c r="K19" s="51"/>
      <c r="L19" s="51">
        <v>35</v>
      </c>
      <c r="N19" s="176">
        <f aca="true" t="shared" si="2" ref="N19:N21">(L19*J19)</f>
        <v>166.25</v>
      </c>
      <c r="O19" s="177">
        <f aca="true" t="shared" si="3" ref="O19:O21">(H19-M19)-(J19*L19)</f>
        <v>341.75</v>
      </c>
    </row>
    <row r="20" spans="2:15" ht="12.75">
      <c r="B20" s="172" t="s">
        <v>564</v>
      </c>
      <c r="D20" s="15" t="s">
        <v>919</v>
      </c>
      <c r="G20" s="15">
        <v>38</v>
      </c>
      <c r="H20" s="15">
        <v>485</v>
      </c>
      <c r="J20" s="34">
        <v>4.75</v>
      </c>
      <c r="K20" s="51"/>
      <c r="L20" s="51">
        <v>33</v>
      </c>
      <c r="N20" s="176">
        <f t="shared" si="2"/>
        <v>156.75</v>
      </c>
      <c r="O20" s="177">
        <f t="shared" si="3"/>
        <v>328.25</v>
      </c>
    </row>
    <row r="21" spans="2:15" ht="12.75">
      <c r="B21" s="172" t="s">
        <v>920</v>
      </c>
      <c r="D21" s="15" t="s">
        <v>921</v>
      </c>
      <c r="G21" s="15">
        <v>38</v>
      </c>
      <c r="H21" s="15">
        <v>415</v>
      </c>
      <c r="J21" s="34">
        <v>4.75</v>
      </c>
      <c r="K21" s="51"/>
      <c r="L21" s="51">
        <v>33</v>
      </c>
      <c r="N21" s="176">
        <f t="shared" si="2"/>
        <v>156.75</v>
      </c>
      <c r="O21" s="177">
        <f t="shared" si="3"/>
        <v>258.25</v>
      </c>
    </row>
    <row r="22" spans="2:15" ht="12.75">
      <c r="B22" s="172"/>
      <c r="J22" s="34"/>
      <c r="K22" s="51"/>
      <c r="L22" s="51"/>
      <c r="O22" s="34"/>
    </row>
    <row r="23" spans="2:15" ht="12.75">
      <c r="B23" s="172" t="s">
        <v>922</v>
      </c>
      <c r="C23" s="15" t="s">
        <v>923</v>
      </c>
      <c r="D23" s="15" t="s">
        <v>924</v>
      </c>
      <c r="F23" s="16">
        <v>189</v>
      </c>
      <c r="G23" s="15">
        <v>38</v>
      </c>
      <c r="H23" s="15">
        <v>510</v>
      </c>
      <c r="I23" s="15" t="s">
        <v>925</v>
      </c>
      <c r="J23" s="34"/>
      <c r="K23" s="51"/>
      <c r="L23" s="51"/>
      <c r="O23" s="34"/>
    </row>
    <row r="24" spans="2:15" ht="12.75">
      <c r="B24" s="172" t="s">
        <v>922</v>
      </c>
      <c r="C24" s="15" t="s">
        <v>926</v>
      </c>
      <c r="D24" s="15" t="s">
        <v>924</v>
      </c>
      <c r="F24" s="16">
        <v>189</v>
      </c>
      <c r="G24" s="15">
        <v>38</v>
      </c>
      <c r="H24" s="15">
        <v>510</v>
      </c>
      <c r="I24" s="15">
        <v>0.66</v>
      </c>
      <c r="J24" s="34"/>
      <c r="K24" s="51"/>
      <c r="L24" s="51"/>
      <c r="O24" s="34"/>
    </row>
    <row r="25" spans="2:15" ht="12.75">
      <c r="B25" s="172"/>
      <c r="J25" s="34"/>
      <c r="K25" s="51"/>
      <c r="L25" s="51"/>
      <c r="O25" s="34"/>
    </row>
    <row r="26" spans="2:15" ht="12.75">
      <c r="B26" s="172" t="s">
        <v>922</v>
      </c>
      <c r="C26" s="51" t="s">
        <v>927</v>
      </c>
      <c r="D26" s="15" t="s">
        <v>928</v>
      </c>
      <c r="F26" s="16">
        <v>189</v>
      </c>
      <c r="G26" s="15">
        <v>38.6</v>
      </c>
      <c r="H26" s="15">
        <v>462</v>
      </c>
      <c r="I26" s="15">
        <v>0.46</v>
      </c>
      <c r="J26" s="34"/>
      <c r="K26" s="51"/>
      <c r="L26" s="51"/>
      <c r="O26" s="34"/>
    </row>
    <row r="27" spans="2:15" ht="12.75">
      <c r="B27" s="172" t="s">
        <v>922</v>
      </c>
      <c r="C27" s="51" t="s">
        <v>929</v>
      </c>
      <c r="D27" s="15" t="s">
        <v>928</v>
      </c>
      <c r="F27" s="16">
        <v>189</v>
      </c>
      <c r="G27" s="15">
        <v>38.6</v>
      </c>
      <c r="H27" s="15">
        <v>462</v>
      </c>
      <c r="I27" s="15">
        <v>0.5</v>
      </c>
      <c r="J27" s="34"/>
      <c r="K27" s="51"/>
      <c r="L27" s="51"/>
      <c r="O27" s="34"/>
    </row>
    <row r="28" spans="2:15" ht="12.75">
      <c r="B28" s="172" t="s">
        <v>930</v>
      </c>
      <c r="C28" s="51" t="s">
        <v>931</v>
      </c>
      <c r="F28" s="16">
        <v>179</v>
      </c>
      <c r="J28" s="34"/>
      <c r="K28" s="51"/>
      <c r="L28" s="51"/>
      <c r="O28" s="34"/>
    </row>
    <row r="29" spans="2:15" ht="12.75">
      <c r="B29" s="172"/>
      <c r="C29" s="51"/>
      <c r="J29" s="34"/>
      <c r="K29" s="51"/>
      <c r="L29" s="51"/>
      <c r="O29" s="34"/>
    </row>
    <row r="30" spans="2:15" ht="12.75">
      <c r="B30" s="172" t="s">
        <v>932</v>
      </c>
      <c r="C30" s="15" t="s">
        <v>933</v>
      </c>
      <c r="H30" s="15">
        <v>467.9</v>
      </c>
      <c r="I30" s="15">
        <v>6.2</v>
      </c>
      <c r="J30" s="34">
        <v>5</v>
      </c>
      <c r="K30" s="51"/>
      <c r="L30" s="51"/>
      <c r="O30" s="34"/>
    </row>
    <row r="31" spans="2:15" ht="12.75">
      <c r="B31" s="172" t="s">
        <v>934</v>
      </c>
      <c r="J31" s="34"/>
      <c r="K31" s="51"/>
      <c r="L31" s="51"/>
      <c r="O31" s="34"/>
    </row>
    <row r="32" spans="2:15" ht="12.75">
      <c r="B32" s="172" t="s">
        <v>932</v>
      </c>
      <c r="C32" s="15" t="s">
        <v>935</v>
      </c>
      <c r="G32" s="15">
        <v>34</v>
      </c>
      <c r="H32" s="15">
        <v>477</v>
      </c>
      <c r="J32" s="34">
        <v>5</v>
      </c>
      <c r="K32" s="51"/>
      <c r="L32" s="51">
        <v>46.5</v>
      </c>
      <c r="M32" s="15">
        <v>20</v>
      </c>
      <c r="N32" s="15">
        <f>(L32*J32)</f>
        <v>232.5</v>
      </c>
      <c r="O32" s="34">
        <f>(H32-M32)-(J32*L32)</f>
        <v>224.5</v>
      </c>
    </row>
    <row r="33" spans="2:15" ht="12.75">
      <c r="B33" s="173"/>
      <c r="C33" s="174"/>
      <c r="D33" s="174"/>
      <c r="E33" s="175"/>
      <c r="F33" s="175"/>
      <c r="G33" s="174"/>
      <c r="H33" s="174"/>
      <c r="I33" s="174"/>
      <c r="J33" s="54"/>
      <c r="K33" s="174"/>
      <c r="L33" s="174"/>
      <c r="M33" s="174"/>
      <c r="N33" s="174"/>
      <c r="O33" s="54"/>
    </row>
    <row r="35" spans="2:15" ht="12.75">
      <c r="B35" s="169"/>
      <c r="C35" s="170"/>
      <c r="D35" s="170"/>
      <c r="E35" s="171"/>
      <c r="F35" s="171"/>
      <c r="G35" s="170"/>
      <c r="H35" s="170"/>
      <c r="I35" s="170"/>
      <c r="J35" s="48"/>
      <c r="K35" s="170"/>
      <c r="L35" s="170"/>
      <c r="M35" s="170"/>
      <c r="N35" s="170"/>
      <c r="O35" s="48"/>
    </row>
    <row r="36" spans="2:15" ht="12.75">
      <c r="B36" s="172"/>
      <c r="C36" s="15" t="s">
        <v>936</v>
      </c>
      <c r="J36" s="34"/>
      <c r="K36" s="51"/>
      <c r="L36" s="51"/>
      <c r="M36" s="15" t="s">
        <v>904</v>
      </c>
      <c r="O36" s="34"/>
    </row>
    <row r="37" spans="2:15" ht="12.75">
      <c r="B37" s="172"/>
      <c r="J37" s="34"/>
      <c r="K37" s="51"/>
      <c r="L37" s="51"/>
      <c r="O37" s="34"/>
    </row>
    <row r="38" spans="2:15" ht="12.75">
      <c r="B38" s="172" t="s">
        <v>905</v>
      </c>
      <c r="C38" s="15" t="s">
        <v>42</v>
      </c>
      <c r="D38" s="15" t="s">
        <v>906</v>
      </c>
      <c r="E38" s="16" t="s">
        <v>839</v>
      </c>
      <c r="F38" s="16" t="s">
        <v>839</v>
      </c>
      <c r="G38" s="15" t="s">
        <v>907</v>
      </c>
      <c r="H38" s="15" t="s">
        <v>47</v>
      </c>
      <c r="I38" s="15" t="s">
        <v>46</v>
      </c>
      <c r="J38" s="34" t="s">
        <v>41</v>
      </c>
      <c r="K38" s="51"/>
      <c r="L38" s="51" t="s">
        <v>908</v>
      </c>
      <c r="M38" s="15" t="s">
        <v>909</v>
      </c>
      <c r="N38" s="15" t="s">
        <v>910</v>
      </c>
      <c r="O38" s="34" t="s">
        <v>911</v>
      </c>
    </row>
    <row r="39" spans="2:15" ht="12.75">
      <c r="B39" s="173"/>
      <c r="C39" s="174"/>
      <c r="D39" s="174"/>
      <c r="E39" s="175" t="s">
        <v>912</v>
      </c>
      <c r="F39" s="175" t="s">
        <v>913</v>
      </c>
      <c r="G39" s="174"/>
      <c r="H39" s="174"/>
      <c r="I39" s="174" t="s">
        <v>61</v>
      </c>
      <c r="J39" s="54" t="s">
        <v>60</v>
      </c>
      <c r="K39" s="174"/>
      <c r="L39" s="174"/>
      <c r="M39" s="174"/>
      <c r="N39" s="174" t="s">
        <v>47</v>
      </c>
      <c r="O39" s="54" t="s">
        <v>60</v>
      </c>
    </row>
    <row r="40" spans="2:15" ht="12.75">
      <c r="B40" s="172"/>
      <c r="J40" s="34"/>
      <c r="K40" s="51"/>
      <c r="L40" s="51"/>
      <c r="O40" s="34"/>
    </row>
    <row r="41" spans="2:15" ht="12.75">
      <c r="B41" s="172" t="s">
        <v>922</v>
      </c>
      <c r="C41" s="15" t="s">
        <v>937</v>
      </c>
      <c r="D41" s="15" t="s">
        <v>938</v>
      </c>
      <c r="F41" s="16">
        <v>189</v>
      </c>
      <c r="G41" s="15">
        <v>43.5</v>
      </c>
      <c r="H41" s="15">
        <v>461</v>
      </c>
      <c r="I41" s="15" t="s">
        <v>925</v>
      </c>
      <c r="J41" s="34"/>
      <c r="K41" s="51"/>
      <c r="L41" s="51"/>
      <c r="O41" s="34"/>
    </row>
    <row r="42" spans="2:15" ht="12.75">
      <c r="B42" s="172" t="s">
        <v>922</v>
      </c>
      <c r="C42" s="15" t="s">
        <v>939</v>
      </c>
      <c r="D42" s="15" t="s">
        <v>938</v>
      </c>
      <c r="F42" s="16">
        <v>189</v>
      </c>
      <c r="G42" s="15">
        <v>43.5</v>
      </c>
      <c r="H42" s="15">
        <v>461</v>
      </c>
      <c r="I42" s="15">
        <v>0.66</v>
      </c>
      <c r="J42" s="34"/>
      <c r="K42" s="51"/>
      <c r="L42" s="51"/>
      <c r="O42" s="34"/>
    </row>
    <row r="43" spans="2:15" ht="12.75">
      <c r="B43" s="172"/>
      <c r="J43" s="34"/>
      <c r="K43" s="51"/>
      <c r="L43" s="51"/>
      <c r="O43" s="34"/>
    </row>
    <row r="44" spans="2:15" ht="12.75">
      <c r="B44" s="172" t="s">
        <v>922</v>
      </c>
      <c r="C44" s="15" t="s">
        <v>940</v>
      </c>
      <c r="D44" s="15" t="s">
        <v>941</v>
      </c>
      <c r="F44" s="16">
        <v>189</v>
      </c>
      <c r="G44" s="15">
        <v>43</v>
      </c>
      <c r="H44" s="15">
        <v>485</v>
      </c>
      <c r="I44" s="15" t="s">
        <v>942</v>
      </c>
      <c r="J44" s="34"/>
      <c r="K44" s="51"/>
      <c r="L44" s="51"/>
      <c r="O44" s="34"/>
    </row>
    <row r="45" spans="2:15" ht="12.75">
      <c r="B45" s="172" t="s">
        <v>922</v>
      </c>
      <c r="C45" s="15" t="s">
        <v>943</v>
      </c>
      <c r="D45" s="15" t="s">
        <v>941</v>
      </c>
      <c r="F45" s="16">
        <v>189</v>
      </c>
      <c r="G45" s="15">
        <v>43</v>
      </c>
      <c r="H45" s="15">
        <v>485</v>
      </c>
      <c r="I45" s="15">
        <v>0.58</v>
      </c>
      <c r="J45" s="34"/>
      <c r="K45" s="51"/>
      <c r="L45" s="51"/>
      <c r="O45" s="34"/>
    </row>
    <row r="46" spans="2:15" ht="12.75">
      <c r="B46" s="172" t="s">
        <v>922</v>
      </c>
      <c r="C46" s="15" t="s">
        <v>944</v>
      </c>
      <c r="D46" s="15" t="s">
        <v>941</v>
      </c>
      <c r="F46" s="16">
        <v>189</v>
      </c>
      <c r="G46" s="15">
        <v>43</v>
      </c>
      <c r="H46" s="15">
        <v>485</v>
      </c>
      <c r="I46" s="15">
        <v>0.6000000000000001</v>
      </c>
      <c r="J46" s="34"/>
      <c r="K46" s="51"/>
      <c r="L46" s="51"/>
      <c r="O46" s="34"/>
    </row>
    <row r="47" spans="2:15" ht="12.75">
      <c r="B47" s="172"/>
      <c r="J47" s="34"/>
      <c r="K47" s="51"/>
      <c r="L47" s="51"/>
      <c r="O47" s="34"/>
    </row>
    <row r="48" spans="2:15" ht="12.75">
      <c r="B48" s="172" t="s">
        <v>922</v>
      </c>
      <c r="C48" s="15" t="s">
        <v>945</v>
      </c>
      <c r="D48" s="15" t="s">
        <v>946</v>
      </c>
      <c r="F48" s="16">
        <v>189</v>
      </c>
      <c r="G48" s="15">
        <v>43</v>
      </c>
      <c r="H48" s="15">
        <v>505</v>
      </c>
      <c r="I48" s="15" t="s">
        <v>947</v>
      </c>
      <c r="J48" s="34"/>
      <c r="K48" s="51"/>
      <c r="L48" s="51"/>
      <c r="O48" s="34"/>
    </row>
    <row r="49" spans="2:15" ht="12.75">
      <c r="B49" s="172"/>
      <c r="J49" s="34"/>
      <c r="K49" s="51"/>
      <c r="L49" s="51"/>
      <c r="O49" s="34"/>
    </row>
    <row r="50" spans="2:15" ht="12.75">
      <c r="B50" s="172" t="s">
        <v>948</v>
      </c>
      <c r="C50" s="15" t="s">
        <v>949</v>
      </c>
      <c r="G50" s="15">
        <v>43.2</v>
      </c>
      <c r="H50" s="15">
        <v>508</v>
      </c>
      <c r="I50" s="15">
        <v>0.48</v>
      </c>
      <c r="J50" s="34"/>
      <c r="K50" s="51"/>
      <c r="L50" s="51"/>
      <c r="O50" s="34"/>
    </row>
    <row r="51" spans="2:15" ht="12.75">
      <c r="B51" s="172"/>
      <c r="J51" s="34"/>
      <c r="K51" s="51"/>
      <c r="L51" s="51"/>
      <c r="O51" s="34"/>
    </row>
    <row r="52" spans="2:15" ht="12.75">
      <c r="B52" s="172" t="s">
        <v>564</v>
      </c>
      <c r="C52" s="51" t="s">
        <v>653</v>
      </c>
      <c r="D52" s="15" t="s">
        <v>950</v>
      </c>
      <c r="I52" s="15">
        <v>3.6</v>
      </c>
      <c r="J52" s="34"/>
      <c r="K52" s="51"/>
      <c r="L52" s="51"/>
      <c r="O52" s="34"/>
    </row>
    <row r="53" spans="2:15" ht="12.75">
      <c r="B53" s="172" t="s">
        <v>564</v>
      </c>
      <c r="C53" s="51" t="s">
        <v>654</v>
      </c>
      <c r="D53" s="15" t="s">
        <v>950</v>
      </c>
      <c r="I53" s="15">
        <v>3.8</v>
      </c>
      <c r="J53" s="34"/>
      <c r="K53" s="51"/>
      <c r="L53" s="51"/>
      <c r="O53" s="34"/>
    </row>
    <row r="54" spans="2:15" ht="12.75">
      <c r="B54" s="172" t="s">
        <v>564</v>
      </c>
      <c r="C54" s="51" t="s">
        <v>655</v>
      </c>
      <c r="D54" s="15" t="s">
        <v>950</v>
      </c>
      <c r="I54" s="15">
        <v>4</v>
      </c>
      <c r="J54" s="34">
        <v>5</v>
      </c>
      <c r="K54" s="51"/>
      <c r="L54" s="51"/>
      <c r="O54" s="34"/>
    </row>
    <row r="55" spans="2:15" ht="12.75">
      <c r="B55" s="172" t="s">
        <v>564</v>
      </c>
      <c r="C55" s="51" t="s">
        <v>656</v>
      </c>
      <c r="D55" s="15" t="s">
        <v>950</v>
      </c>
      <c r="I55" s="15">
        <v>4.2</v>
      </c>
      <c r="J55" s="34"/>
      <c r="K55" s="51"/>
      <c r="L55" s="51"/>
      <c r="O55" s="34"/>
    </row>
    <row r="56" spans="2:15" ht="12.75">
      <c r="B56" s="172" t="s">
        <v>564</v>
      </c>
      <c r="C56" s="51" t="s">
        <v>657</v>
      </c>
      <c r="D56" s="15" t="s">
        <v>950</v>
      </c>
      <c r="I56" s="15">
        <v>4.4</v>
      </c>
      <c r="J56" s="34">
        <v>5.1</v>
      </c>
      <c r="K56" s="51"/>
      <c r="L56" s="51"/>
      <c r="O56" s="34"/>
    </row>
    <row r="57" spans="2:15" ht="12.75">
      <c r="B57" s="172" t="s">
        <v>564</v>
      </c>
      <c r="C57" s="51" t="s">
        <v>658</v>
      </c>
      <c r="D57" s="15" t="s">
        <v>950</v>
      </c>
      <c r="I57" s="15">
        <v>4.6</v>
      </c>
      <c r="J57" s="34"/>
      <c r="K57" s="51"/>
      <c r="L57" s="51"/>
      <c r="O57" s="34"/>
    </row>
    <row r="58" spans="2:15" ht="12.75">
      <c r="B58" s="172" t="s">
        <v>564</v>
      </c>
      <c r="C58" s="51" t="s">
        <v>659</v>
      </c>
      <c r="D58" s="15" t="s">
        <v>950</v>
      </c>
      <c r="I58" s="15">
        <v>4.8</v>
      </c>
      <c r="J58" s="34"/>
      <c r="K58" s="51"/>
      <c r="L58" s="51"/>
      <c r="O58" s="34"/>
    </row>
    <row r="59" spans="2:15" ht="12.75">
      <c r="B59" s="172" t="s">
        <v>564</v>
      </c>
      <c r="C59" s="51" t="s">
        <v>661</v>
      </c>
      <c r="D59" s="15" t="s">
        <v>950</v>
      </c>
      <c r="I59" s="15">
        <v>4.8</v>
      </c>
      <c r="J59" s="34">
        <v>5.25</v>
      </c>
      <c r="K59" s="51"/>
      <c r="L59" s="51"/>
      <c r="O59" s="34"/>
    </row>
    <row r="60" spans="2:15" ht="12.75">
      <c r="B60" s="172" t="s">
        <v>564</v>
      </c>
      <c r="C60" s="51" t="s">
        <v>663</v>
      </c>
      <c r="D60" s="15" t="s">
        <v>950</v>
      </c>
      <c r="I60" s="15">
        <v>4.8</v>
      </c>
      <c r="J60" s="34">
        <v>5.25</v>
      </c>
      <c r="K60" s="51"/>
      <c r="L60" s="51"/>
      <c r="O60" s="34"/>
    </row>
    <row r="61" spans="2:15" ht="12.75">
      <c r="B61" s="172" t="s">
        <v>564</v>
      </c>
      <c r="C61" s="51" t="s">
        <v>664</v>
      </c>
      <c r="D61" s="15" t="s">
        <v>950</v>
      </c>
      <c r="I61" s="15">
        <v>5.9</v>
      </c>
      <c r="J61" s="34">
        <v>5.5</v>
      </c>
      <c r="K61" s="51"/>
      <c r="L61" s="51"/>
      <c r="O61" s="34"/>
    </row>
    <row r="62" spans="2:15" ht="12.75">
      <c r="B62" s="173"/>
      <c r="C62" s="174"/>
      <c r="D62" s="174"/>
      <c r="E62" s="175"/>
      <c r="F62" s="175"/>
      <c r="G62" s="174"/>
      <c r="H62" s="174"/>
      <c r="I62" s="174"/>
      <c r="J62" s="54"/>
      <c r="K62" s="174"/>
      <c r="L62" s="174"/>
      <c r="M62" s="174"/>
      <c r="N62" s="174"/>
      <c r="O62" s="5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88"/>
  <sheetViews>
    <sheetView workbookViewId="0" topLeftCell="A1">
      <selection activeCell="B3" sqref="B3"/>
    </sheetView>
  </sheetViews>
  <sheetFormatPr defaultColWidth="11.421875" defaultRowHeight="12.75"/>
  <cols>
    <col min="1" max="1" width="2.28125" style="15" customWidth="1"/>
    <col min="2" max="2" width="28.421875" style="15" customWidth="1"/>
    <col min="3" max="3" width="9.00390625" style="15" customWidth="1"/>
    <col min="4" max="8" width="11.421875" style="178" customWidth="1"/>
    <col min="9" max="9" width="9.00390625" style="15" customWidth="1"/>
    <col min="10" max="10" width="9.421875" style="15" customWidth="1"/>
    <col min="11" max="12" width="9.00390625" style="15" customWidth="1"/>
    <col min="13" max="13" width="15.140625" style="15" customWidth="1"/>
    <col min="14" max="16384" width="11.57421875" style="15" customWidth="1"/>
  </cols>
  <sheetData>
    <row r="2" ht="12.75">
      <c r="C2" s="15" t="s">
        <v>951</v>
      </c>
    </row>
    <row r="3" spans="3:13" ht="12.75">
      <c r="C3" s="51"/>
      <c r="D3" s="179"/>
      <c r="G3" s="179"/>
      <c r="I3" s="51"/>
      <c r="J3" s="51"/>
      <c r="L3" s="51"/>
      <c r="M3" s="51"/>
    </row>
    <row r="4" spans="2:13" ht="12.75">
      <c r="B4" s="15" t="s">
        <v>952</v>
      </c>
      <c r="D4" s="178" t="s">
        <v>932</v>
      </c>
      <c r="E4" s="178" t="s">
        <v>932</v>
      </c>
      <c r="F4" s="178" t="s">
        <v>953</v>
      </c>
      <c r="G4" s="179" t="s">
        <v>954</v>
      </c>
      <c r="H4" s="179" t="s">
        <v>955</v>
      </c>
      <c r="I4" s="51"/>
      <c r="J4" s="51"/>
      <c r="K4" s="51"/>
      <c r="M4" s="51"/>
    </row>
    <row r="5" spans="3:13" ht="12.75">
      <c r="C5" s="51"/>
      <c r="D5" s="179" t="s">
        <v>956</v>
      </c>
      <c r="E5" s="179" t="s">
        <v>957</v>
      </c>
      <c r="F5" s="179"/>
      <c r="G5" s="179"/>
      <c r="H5" s="179"/>
      <c r="I5" s="51"/>
      <c r="J5" s="51"/>
      <c r="K5" s="51"/>
      <c r="M5" s="51"/>
    </row>
    <row r="6" spans="3:13" ht="12.75">
      <c r="C6" s="51"/>
      <c r="D6" s="179"/>
      <c r="E6" s="179"/>
      <c r="F6" s="179"/>
      <c r="G6" s="179"/>
      <c r="H6" s="179"/>
      <c r="I6" s="51"/>
      <c r="J6" s="51"/>
      <c r="K6" s="51"/>
      <c r="M6" s="51"/>
    </row>
    <row r="7" spans="2:13" ht="12.75">
      <c r="B7" s="23" t="s">
        <v>958</v>
      </c>
      <c r="C7" s="51"/>
      <c r="D7" s="179"/>
      <c r="E7" s="179"/>
      <c r="F7" s="179"/>
      <c r="G7" s="179"/>
      <c r="H7" s="179"/>
      <c r="I7" s="51"/>
      <c r="J7" s="51"/>
      <c r="K7" s="51"/>
      <c r="M7" s="51"/>
    </row>
    <row r="8" spans="3:13" ht="12.75">
      <c r="C8" s="51"/>
      <c r="D8" s="179"/>
      <c r="E8" s="179"/>
      <c r="F8" s="179"/>
      <c r="G8" s="179"/>
      <c r="H8" s="179">
        <v>11.4</v>
      </c>
      <c r="I8" s="51"/>
      <c r="J8" s="51"/>
      <c r="K8" s="51"/>
      <c r="M8" s="51"/>
    </row>
    <row r="9" spans="2:13" ht="12.75">
      <c r="B9" s="15" t="s">
        <v>959</v>
      </c>
      <c r="C9" s="51"/>
      <c r="D9" s="179" t="s">
        <v>960</v>
      </c>
      <c r="E9" s="179">
        <v>0.16</v>
      </c>
      <c r="F9" s="179">
        <v>0.34</v>
      </c>
      <c r="G9" s="179"/>
      <c r="H9" s="179"/>
      <c r="I9" s="51"/>
      <c r="J9" s="51"/>
      <c r="K9" s="51"/>
      <c r="M9" s="51"/>
    </row>
    <row r="10" spans="2:13" ht="12.75">
      <c r="B10" s="15" t="s">
        <v>961</v>
      </c>
      <c r="C10" s="51"/>
      <c r="D10" s="179">
        <f>D41</f>
        <v>1.276</v>
      </c>
      <c r="E10" s="179">
        <v>1.11</v>
      </c>
      <c r="F10" s="179">
        <v>0.7</v>
      </c>
      <c r="G10" s="179"/>
      <c r="H10" s="179"/>
      <c r="I10" s="51"/>
      <c r="J10" s="51"/>
      <c r="K10" s="51"/>
      <c r="M10" s="51"/>
    </row>
    <row r="11" spans="2:13" ht="12.75">
      <c r="B11" s="15" t="s">
        <v>962</v>
      </c>
      <c r="C11" s="51"/>
      <c r="D11" s="179">
        <v>2.33</v>
      </c>
      <c r="E11" s="179">
        <v>2.4</v>
      </c>
      <c r="F11" s="179">
        <v>1.2</v>
      </c>
      <c r="G11" s="179"/>
      <c r="H11" s="179"/>
      <c r="I11" s="51"/>
      <c r="J11" s="51"/>
      <c r="K11" s="51"/>
      <c r="M11" s="51"/>
    </row>
    <row r="12" spans="2:13" ht="12.75">
      <c r="B12" s="15" t="s">
        <v>963</v>
      </c>
      <c r="C12" s="51"/>
      <c r="D12" s="179">
        <v>4.76</v>
      </c>
      <c r="E12" s="179">
        <v>4.76</v>
      </c>
      <c r="F12" s="179">
        <v>4.23</v>
      </c>
      <c r="G12" s="179"/>
      <c r="H12" s="179"/>
      <c r="I12" s="51"/>
      <c r="J12" s="51"/>
      <c r="K12" s="51"/>
      <c r="M12" s="51"/>
    </row>
    <row r="13" spans="2:13" ht="12.75">
      <c r="B13" s="15" t="s">
        <v>964</v>
      </c>
      <c r="C13" s="51"/>
      <c r="D13" s="179">
        <v>4.65</v>
      </c>
      <c r="E13" s="179">
        <v>4.65</v>
      </c>
      <c r="F13" s="179">
        <v>4.03</v>
      </c>
      <c r="G13" s="179"/>
      <c r="H13" s="179"/>
      <c r="I13" s="51"/>
      <c r="J13" s="51"/>
      <c r="K13" s="51"/>
      <c r="M13" s="51"/>
    </row>
    <row r="14" spans="2:13" ht="12.75">
      <c r="B14" s="15" t="s">
        <v>965</v>
      </c>
      <c r="C14" s="51"/>
      <c r="D14" s="179">
        <v>0.195</v>
      </c>
      <c r="E14" s="179">
        <v>0.39</v>
      </c>
      <c r="F14" s="179" t="s">
        <v>960</v>
      </c>
      <c r="G14" s="179"/>
      <c r="H14" s="179"/>
      <c r="I14" s="51"/>
      <c r="J14" s="51"/>
      <c r="K14" s="51"/>
      <c r="M14" s="51"/>
    </row>
    <row r="15" spans="2:13" ht="12.75">
      <c r="B15" s="15" t="s">
        <v>966</v>
      </c>
      <c r="C15" s="51"/>
      <c r="D15" s="179" t="s">
        <v>960</v>
      </c>
      <c r="E15" s="179" t="s">
        <v>960</v>
      </c>
      <c r="F15" s="179">
        <v>0.145</v>
      </c>
      <c r="G15" s="179"/>
      <c r="H15" s="179"/>
      <c r="I15" s="51"/>
      <c r="J15" s="51"/>
      <c r="K15" s="51"/>
      <c r="M15" s="51"/>
    </row>
    <row r="16" spans="2:13" ht="12.75">
      <c r="B16" s="15" t="s">
        <v>967</v>
      </c>
      <c r="C16" s="51"/>
      <c r="D16" s="179" t="s">
        <v>960</v>
      </c>
      <c r="E16" s="179" t="s">
        <v>960</v>
      </c>
      <c r="F16" s="179">
        <v>0.157</v>
      </c>
      <c r="G16" s="179"/>
      <c r="H16" s="179"/>
      <c r="I16" s="51"/>
      <c r="J16" s="51"/>
      <c r="K16" s="51"/>
      <c r="M16" s="51"/>
    </row>
    <row r="17" spans="2:13" ht="12.75">
      <c r="B17" s="15" t="s">
        <v>968</v>
      </c>
      <c r="C17" s="51"/>
      <c r="D17" s="179">
        <v>0.37</v>
      </c>
      <c r="E17" s="179">
        <v>0.37</v>
      </c>
      <c r="F17" s="179">
        <v>0.334</v>
      </c>
      <c r="G17" s="179"/>
      <c r="H17" s="179">
        <v>0.334</v>
      </c>
      <c r="I17" s="51"/>
      <c r="J17" s="51"/>
      <c r="K17" s="51"/>
      <c r="M17" s="51"/>
    </row>
    <row r="18" spans="2:13" ht="12.75">
      <c r="B18" s="15" t="s">
        <v>969</v>
      </c>
      <c r="C18" s="51"/>
      <c r="D18" s="179">
        <v>3.46</v>
      </c>
      <c r="E18" s="179">
        <v>3.46</v>
      </c>
      <c r="F18" s="179">
        <v>3.414</v>
      </c>
      <c r="G18" s="179"/>
      <c r="H18" s="179">
        <v>3.414</v>
      </c>
      <c r="I18" s="51"/>
      <c r="J18" s="51"/>
      <c r="K18" s="51"/>
      <c r="M18" s="51"/>
    </row>
    <row r="19" spans="2:13" ht="12.75">
      <c r="B19" s="15" t="s">
        <v>970</v>
      </c>
      <c r="C19" s="51"/>
      <c r="D19" s="179">
        <v>1.725</v>
      </c>
      <c r="E19" s="179">
        <v>1.725</v>
      </c>
      <c r="F19" s="179">
        <v>1.54</v>
      </c>
      <c r="G19" s="179"/>
      <c r="H19" s="179"/>
      <c r="I19" s="51"/>
      <c r="J19" s="51"/>
      <c r="K19" s="51"/>
      <c r="M19" s="51"/>
    </row>
    <row r="20" spans="2:13" ht="12.75">
      <c r="B20" s="15" t="s">
        <v>971</v>
      </c>
      <c r="C20" s="51"/>
      <c r="D20" s="179">
        <v>0.975</v>
      </c>
      <c r="E20" s="179">
        <v>0.975</v>
      </c>
      <c r="F20" s="179">
        <v>1.11</v>
      </c>
      <c r="G20" s="179"/>
      <c r="H20" s="179"/>
      <c r="I20" s="51"/>
      <c r="J20" s="51"/>
      <c r="K20" s="51"/>
      <c r="M20" s="51"/>
    </row>
    <row r="21" spans="3:13" ht="12.75">
      <c r="C21" s="51"/>
      <c r="D21" s="179"/>
      <c r="E21" s="179"/>
      <c r="F21" s="179"/>
      <c r="G21" s="179"/>
      <c r="H21" s="179"/>
      <c r="I21" s="51"/>
      <c r="J21" s="51"/>
      <c r="K21" s="51"/>
      <c r="M21" s="51"/>
    </row>
    <row r="22" spans="2:13" ht="12.75">
      <c r="B22" s="180" t="s">
        <v>972</v>
      </c>
      <c r="C22" s="181"/>
      <c r="D22" s="182">
        <f>SUM(D9:D20)</f>
        <v>19.741</v>
      </c>
      <c r="E22" s="182">
        <f>SUM(E9:E20)</f>
        <v>20</v>
      </c>
      <c r="F22" s="182">
        <f>SUM(F9:F20)</f>
        <v>17.2</v>
      </c>
      <c r="G22" s="182">
        <f>SUM(G8:G20)</f>
        <v>0</v>
      </c>
      <c r="H22" s="182">
        <f>SUM(H8:H20)</f>
        <v>15.148</v>
      </c>
      <c r="I22" s="51"/>
      <c r="J22" s="51"/>
      <c r="K22" s="51"/>
      <c r="M22" s="51"/>
    </row>
    <row r="23" spans="2:13" ht="12.75">
      <c r="B23" s="180" t="s">
        <v>973</v>
      </c>
      <c r="C23" s="181"/>
      <c r="D23" s="182"/>
      <c r="E23" s="182"/>
      <c r="F23" s="182">
        <f>E22-F22</f>
        <v>2.8000000000000007</v>
      </c>
      <c r="G23" s="182">
        <f>D22-G22</f>
        <v>19.741</v>
      </c>
      <c r="H23" s="182">
        <f>E22-H22</f>
        <v>4.852</v>
      </c>
      <c r="I23" s="51"/>
      <c r="J23" s="51"/>
      <c r="K23" s="51"/>
      <c r="M23" s="51"/>
    </row>
    <row r="24" spans="2:13" ht="12.75">
      <c r="B24" s="15" t="s">
        <v>974</v>
      </c>
      <c r="C24" s="51"/>
      <c r="D24" s="179">
        <f>SUM(D9:D17)</f>
        <v>13.581</v>
      </c>
      <c r="E24" s="179">
        <f>SUM(E9:E17)</f>
        <v>13.84</v>
      </c>
      <c r="F24" s="179">
        <f>SUM(F9:F17)</f>
        <v>11.136</v>
      </c>
      <c r="G24" s="179">
        <f>SUM(G9:G17)</f>
        <v>0</v>
      </c>
      <c r="H24" s="179">
        <f>SUM(H8:H17)</f>
        <v>11.734</v>
      </c>
      <c r="I24" s="51"/>
      <c r="J24" s="51"/>
      <c r="K24" s="51"/>
      <c r="M24" s="51"/>
    </row>
    <row r="25" spans="3:13" ht="12.75">
      <c r="C25" s="51"/>
      <c r="D25" s="179"/>
      <c r="E25" s="179"/>
      <c r="F25" s="179"/>
      <c r="G25" s="179"/>
      <c r="H25" s="179"/>
      <c r="I25" s="51"/>
      <c r="J25" s="51"/>
      <c r="K25" s="51"/>
      <c r="M25" s="51"/>
    </row>
    <row r="26" spans="2:13" ht="12.75">
      <c r="B26" s="15" t="s">
        <v>975</v>
      </c>
      <c r="C26" s="51"/>
      <c r="D26" s="179"/>
      <c r="E26" s="179"/>
      <c r="F26" s="179"/>
      <c r="G26" s="179"/>
      <c r="H26" s="179"/>
      <c r="I26" s="51"/>
      <c r="J26" s="51"/>
      <c r="K26" s="51"/>
      <c r="M26" s="51"/>
    </row>
    <row r="27" spans="3:13" ht="12.75">
      <c r="C27" s="51"/>
      <c r="D27" s="179"/>
      <c r="E27" s="179"/>
      <c r="F27" s="179"/>
      <c r="G27" s="179"/>
      <c r="H27" s="179"/>
      <c r="I27" s="51"/>
      <c r="J27" s="51"/>
      <c r="K27" s="51"/>
      <c r="M27" s="51"/>
    </row>
    <row r="28" spans="2:13" ht="12.75">
      <c r="B28" s="15" t="s">
        <v>976</v>
      </c>
      <c r="C28" s="51"/>
      <c r="D28" s="183">
        <v>0.08600000000000001</v>
      </c>
      <c r="E28" s="183">
        <v>0.08600000000000001</v>
      </c>
      <c r="F28" s="183">
        <v>0.08600000000000001</v>
      </c>
      <c r="G28" s="183"/>
      <c r="H28" s="183"/>
      <c r="I28" s="51"/>
      <c r="J28" s="51"/>
      <c r="K28" s="51"/>
      <c r="M28" s="51"/>
    </row>
    <row r="29" spans="2:13" ht="12.75">
      <c r="B29" s="15" t="s">
        <v>977</v>
      </c>
      <c r="C29" s="51"/>
      <c r="D29" s="183">
        <v>0.08</v>
      </c>
      <c r="E29" s="183">
        <v>0.08</v>
      </c>
      <c r="F29" s="183">
        <v>0.058</v>
      </c>
      <c r="G29" s="183"/>
      <c r="H29" s="183"/>
      <c r="I29" s="51"/>
      <c r="J29" s="51"/>
      <c r="K29" s="51"/>
      <c r="M29" s="51"/>
    </row>
    <row r="30" spans="2:13" ht="12.75">
      <c r="B30" s="15" t="s">
        <v>978</v>
      </c>
      <c r="C30" s="51"/>
      <c r="D30" s="183" t="s">
        <v>960</v>
      </c>
      <c r="E30" s="183" t="s">
        <v>960</v>
      </c>
      <c r="F30" s="183">
        <v>0.04</v>
      </c>
      <c r="G30" s="183"/>
      <c r="H30" s="183"/>
      <c r="I30" s="51"/>
      <c r="J30" s="51"/>
      <c r="K30" s="51"/>
      <c r="M30" s="51"/>
    </row>
    <row r="31" spans="2:13" ht="12.75">
      <c r="B31" s="15" t="s">
        <v>979</v>
      </c>
      <c r="C31" s="51"/>
      <c r="D31" s="183" t="s">
        <v>960</v>
      </c>
      <c r="E31" s="183" t="s">
        <v>960</v>
      </c>
      <c r="F31" s="183">
        <v>0.10200000000000001</v>
      </c>
      <c r="G31" s="183"/>
      <c r="H31" s="183"/>
      <c r="I31" s="51"/>
      <c r="J31" s="51"/>
      <c r="K31" s="51"/>
      <c r="M31" s="51"/>
    </row>
    <row r="32" spans="2:13" ht="12.75">
      <c r="B32" s="15" t="s">
        <v>980</v>
      </c>
      <c r="C32" s="51"/>
      <c r="D32" s="183" t="s">
        <v>960</v>
      </c>
      <c r="E32" s="183">
        <v>0.11</v>
      </c>
      <c r="F32" s="183">
        <v>0.11</v>
      </c>
      <c r="G32" s="183"/>
      <c r="H32" s="183"/>
      <c r="I32" s="51"/>
      <c r="J32" s="51"/>
      <c r="K32" s="51"/>
      <c r="M32" s="51"/>
    </row>
    <row r="33" spans="2:13" ht="12.75">
      <c r="B33" s="15" t="s">
        <v>981</v>
      </c>
      <c r="C33" s="51"/>
      <c r="D33" s="183"/>
      <c r="E33" s="183"/>
      <c r="F33" s="183"/>
      <c r="G33" s="183"/>
      <c r="H33" s="183"/>
      <c r="I33" s="51"/>
      <c r="J33" s="51"/>
      <c r="K33" s="51"/>
      <c r="M33" s="51"/>
    </row>
    <row r="34" spans="2:13" ht="12.75">
      <c r="B34" s="184" t="s">
        <v>982</v>
      </c>
      <c r="C34" s="51"/>
      <c r="D34" s="183">
        <v>0.04</v>
      </c>
      <c r="E34" s="183">
        <v>0.04</v>
      </c>
      <c r="F34" s="183">
        <v>0.025</v>
      </c>
      <c r="G34" s="183"/>
      <c r="H34" s="183"/>
      <c r="I34" s="51"/>
      <c r="J34" s="51"/>
      <c r="K34" s="51"/>
      <c r="M34" s="51"/>
    </row>
    <row r="35" spans="2:13" ht="12.75">
      <c r="B35" s="184" t="s">
        <v>983</v>
      </c>
      <c r="C35" s="51"/>
      <c r="D35" s="183">
        <v>0.05</v>
      </c>
      <c r="E35" s="183">
        <v>0.05</v>
      </c>
      <c r="F35" s="183" t="s">
        <v>960</v>
      </c>
      <c r="G35" s="183"/>
      <c r="H35" s="183"/>
      <c r="I35" s="51"/>
      <c r="J35" s="51"/>
      <c r="K35" s="51"/>
      <c r="M35" s="51"/>
    </row>
    <row r="36" spans="2:13" ht="12.75">
      <c r="B36" s="184" t="s">
        <v>984</v>
      </c>
      <c r="C36" s="51"/>
      <c r="D36" s="183">
        <v>0.83</v>
      </c>
      <c r="E36" s="183">
        <v>0.83</v>
      </c>
      <c r="F36" s="183">
        <v>0.618</v>
      </c>
      <c r="G36" s="183"/>
      <c r="H36" s="183"/>
      <c r="I36" s="51"/>
      <c r="J36" s="51"/>
      <c r="K36" s="51"/>
      <c r="M36" s="51"/>
    </row>
    <row r="37" spans="2:13" ht="12.75">
      <c r="B37" s="184" t="s">
        <v>985</v>
      </c>
      <c r="C37" s="51"/>
      <c r="D37" s="183">
        <v>0.04</v>
      </c>
      <c r="E37" s="183">
        <v>0.032</v>
      </c>
      <c r="F37" s="183">
        <v>0.08</v>
      </c>
      <c r="G37" s="183"/>
      <c r="H37" s="183"/>
      <c r="I37" s="51"/>
      <c r="J37" s="51"/>
      <c r="K37" s="51"/>
      <c r="M37" s="51"/>
    </row>
    <row r="38" spans="2:13" ht="12.75">
      <c r="B38" s="184" t="s">
        <v>986</v>
      </c>
      <c r="C38" s="51"/>
      <c r="D38" s="183">
        <v>0.15</v>
      </c>
      <c r="E38" s="183">
        <v>0.15</v>
      </c>
      <c r="F38" s="183" t="s">
        <v>960</v>
      </c>
      <c r="G38" s="183"/>
      <c r="H38" s="183"/>
      <c r="I38" s="51"/>
      <c r="J38" s="51"/>
      <c r="K38" s="51"/>
      <c r="M38" s="51"/>
    </row>
    <row r="39" spans="2:13" ht="12.75">
      <c r="B39" s="184" t="s">
        <v>987</v>
      </c>
      <c r="C39" s="51"/>
      <c r="D39" s="183"/>
      <c r="E39" s="183"/>
      <c r="F39" s="183"/>
      <c r="G39" s="183"/>
      <c r="H39" s="183"/>
      <c r="I39" s="51"/>
      <c r="J39" s="51"/>
      <c r="K39" s="51"/>
      <c r="M39" s="51"/>
    </row>
    <row r="40" spans="2:13" ht="12.75">
      <c r="B40" s="184"/>
      <c r="C40" s="51"/>
      <c r="D40" s="183"/>
      <c r="E40" s="183"/>
      <c r="F40" s="183"/>
      <c r="G40" s="183"/>
      <c r="H40" s="183"/>
      <c r="I40" s="51"/>
      <c r="J40" s="51"/>
      <c r="K40" s="51"/>
      <c r="M40" s="51"/>
    </row>
    <row r="41" spans="2:13" ht="12.75">
      <c r="B41" s="184" t="s">
        <v>988</v>
      </c>
      <c r="C41" s="51"/>
      <c r="D41" s="185">
        <f>SUM(D28:D39)</f>
        <v>1.276</v>
      </c>
      <c r="E41" s="185">
        <f>SUM(E28:E39)</f>
        <v>1.3780000000000001</v>
      </c>
      <c r="F41" s="185">
        <f>SUM(F28:F39)</f>
        <v>1.119</v>
      </c>
      <c r="G41" s="185">
        <f>SUM(G28:G39)</f>
        <v>0</v>
      </c>
      <c r="H41" s="185">
        <f>SUM(H28:H39)</f>
        <v>0</v>
      </c>
      <c r="I41" s="51"/>
      <c r="J41" s="51"/>
      <c r="K41" s="51"/>
      <c r="M41" s="51"/>
    </row>
    <row r="42" spans="2:13" ht="12.75">
      <c r="B42" s="184"/>
      <c r="C42" s="51"/>
      <c r="D42" s="183"/>
      <c r="E42" s="183"/>
      <c r="F42" s="183"/>
      <c r="G42" s="183"/>
      <c r="H42" s="183"/>
      <c r="I42" s="51"/>
      <c r="J42" s="51"/>
      <c r="K42" s="51"/>
      <c r="M42" s="51"/>
    </row>
    <row r="43" spans="2:13" ht="12.75">
      <c r="B43" s="184" t="s">
        <v>987</v>
      </c>
      <c r="C43" s="51"/>
      <c r="D43" s="183"/>
      <c r="E43" s="183"/>
      <c r="F43" s="183"/>
      <c r="G43" s="183"/>
      <c r="H43" s="183"/>
      <c r="I43" s="51"/>
      <c r="J43" s="51"/>
      <c r="K43" s="51"/>
      <c r="M43" s="51"/>
    </row>
    <row r="44" spans="2:13" ht="12.75">
      <c r="B44" s="184" t="s">
        <v>989</v>
      </c>
      <c r="C44" s="184"/>
      <c r="D44" s="183">
        <v>2.33</v>
      </c>
      <c r="E44" s="183">
        <v>2.33</v>
      </c>
      <c r="F44" s="183">
        <v>1.103</v>
      </c>
      <c r="G44" s="183"/>
      <c r="H44" s="183"/>
      <c r="I44" s="51"/>
      <c r="J44" s="51"/>
      <c r="K44" s="51"/>
      <c r="M44" s="51"/>
    </row>
    <row r="45" spans="2:13" ht="12.75">
      <c r="B45" s="184" t="s">
        <v>990</v>
      </c>
      <c r="C45" s="184"/>
      <c r="D45" s="183">
        <v>0.08</v>
      </c>
      <c r="E45" s="183">
        <v>0.064</v>
      </c>
      <c r="F45" s="183">
        <v>0.064</v>
      </c>
      <c r="G45" s="183"/>
      <c r="H45" s="183"/>
      <c r="I45" s="51"/>
      <c r="J45" s="51"/>
      <c r="K45" s="51"/>
      <c r="M45" s="51"/>
    </row>
    <row r="46" spans="2:13" ht="12.75">
      <c r="B46" s="184" t="s">
        <v>991</v>
      </c>
      <c r="C46" s="184"/>
      <c r="D46" s="183">
        <v>0.06</v>
      </c>
      <c r="E46" s="183">
        <v>0.06</v>
      </c>
      <c r="F46" s="183">
        <v>0.06</v>
      </c>
      <c r="G46" s="183"/>
      <c r="H46" s="183"/>
      <c r="I46" s="51"/>
      <c r="J46" s="51"/>
      <c r="K46" s="51"/>
      <c r="M46" s="51"/>
    </row>
    <row r="47" spans="2:13" ht="12.75">
      <c r="B47" s="184"/>
      <c r="C47" s="184"/>
      <c r="D47" s="183"/>
      <c r="E47" s="183"/>
      <c r="F47" s="183"/>
      <c r="G47" s="183"/>
      <c r="H47" s="183"/>
      <c r="I47" s="51"/>
      <c r="J47" s="51"/>
      <c r="K47" s="51"/>
      <c r="M47" s="51"/>
    </row>
    <row r="48" spans="2:13" ht="12.75">
      <c r="B48" s="184" t="s">
        <v>992</v>
      </c>
      <c r="C48" s="184"/>
      <c r="D48" s="185">
        <f>SUM(D43:D46)</f>
        <v>2.47</v>
      </c>
      <c r="E48" s="185">
        <f>SUM(E43:E46)</f>
        <v>2.454</v>
      </c>
      <c r="F48" s="185">
        <f>SUM(F43:F46)</f>
        <v>1.2269999999999999</v>
      </c>
      <c r="G48" s="185">
        <f>SUM(G43:G46)</f>
        <v>0</v>
      </c>
      <c r="H48" s="185">
        <f>SUM(H43:H46)</f>
        <v>0</v>
      </c>
      <c r="I48" s="51"/>
      <c r="J48" s="51"/>
      <c r="K48" s="51"/>
      <c r="M48" s="51"/>
    </row>
    <row r="49" spans="2:13" ht="12.75">
      <c r="B49" s="184"/>
      <c r="C49" s="184"/>
      <c r="D49" s="183"/>
      <c r="E49" s="183"/>
      <c r="F49" s="183"/>
      <c r="G49" s="183"/>
      <c r="H49" s="183"/>
      <c r="I49" s="51"/>
      <c r="J49" s="51"/>
      <c r="K49" s="51"/>
      <c r="M49" s="51"/>
    </row>
    <row r="50" spans="2:13" ht="12.75">
      <c r="B50" s="184" t="s">
        <v>993</v>
      </c>
      <c r="C50" s="184"/>
      <c r="D50" s="183">
        <v>0.132</v>
      </c>
      <c r="E50" s="186">
        <v>0.133</v>
      </c>
      <c r="F50" s="183">
        <v>0.115</v>
      </c>
      <c r="G50" s="183"/>
      <c r="H50" s="183"/>
      <c r="I50" s="51"/>
      <c r="J50" s="51"/>
      <c r="K50" s="51"/>
      <c r="M50" s="51"/>
    </row>
    <row r="51" spans="2:13" ht="12.75">
      <c r="B51" s="184" t="s">
        <v>624</v>
      </c>
      <c r="C51" s="184"/>
      <c r="D51" s="183" t="s">
        <v>960</v>
      </c>
      <c r="E51" s="186" t="s">
        <v>960</v>
      </c>
      <c r="F51" s="183">
        <v>0.022</v>
      </c>
      <c r="G51" s="183"/>
      <c r="H51" s="183"/>
      <c r="I51" s="51"/>
      <c r="J51" s="51"/>
      <c r="K51" s="51"/>
      <c r="M51" s="51"/>
    </row>
    <row r="52" spans="2:13" ht="12.75">
      <c r="B52" s="184" t="s">
        <v>994</v>
      </c>
      <c r="C52" s="184"/>
      <c r="D52" s="183">
        <v>0.01</v>
      </c>
      <c r="E52" s="186">
        <v>0.08</v>
      </c>
      <c r="F52" s="183">
        <v>0.016</v>
      </c>
      <c r="G52" s="183"/>
      <c r="H52" s="183"/>
      <c r="I52" s="51"/>
      <c r="J52" s="51"/>
      <c r="K52" s="51"/>
      <c r="M52" s="51"/>
    </row>
    <row r="53" spans="2:13" ht="12.75">
      <c r="B53" s="184" t="s">
        <v>195</v>
      </c>
      <c r="C53" s="184"/>
      <c r="D53" s="183">
        <v>0.662</v>
      </c>
      <c r="E53" s="186">
        <v>0.662</v>
      </c>
      <c r="F53" s="183">
        <v>0.518</v>
      </c>
      <c r="G53" s="183"/>
      <c r="H53" s="183"/>
      <c r="I53" s="51"/>
      <c r="J53" s="51"/>
      <c r="K53" s="51"/>
      <c r="M53" s="51"/>
    </row>
    <row r="54" spans="2:13" ht="12.75">
      <c r="B54" s="184" t="s">
        <v>995</v>
      </c>
      <c r="C54" s="184"/>
      <c r="D54" s="183" t="s">
        <v>960</v>
      </c>
      <c r="E54" s="186" t="s">
        <v>960</v>
      </c>
      <c r="F54" s="183">
        <v>0.093</v>
      </c>
      <c r="G54" s="183"/>
      <c r="H54" s="183"/>
      <c r="I54" s="51"/>
      <c r="J54" s="51"/>
      <c r="K54" s="51"/>
      <c r="M54" s="51"/>
    </row>
    <row r="55" spans="2:13" ht="12.75">
      <c r="B55" s="184" t="s">
        <v>996</v>
      </c>
      <c r="C55" s="184"/>
      <c r="D55" s="183">
        <v>0.31</v>
      </c>
      <c r="E55" s="186">
        <v>0.31</v>
      </c>
      <c r="F55" s="183">
        <v>0.492</v>
      </c>
      <c r="G55" s="183"/>
      <c r="H55" s="183"/>
      <c r="I55" s="51"/>
      <c r="J55" s="51"/>
      <c r="K55" s="51"/>
      <c r="M55" s="51"/>
    </row>
    <row r="56" spans="2:13" ht="12.75">
      <c r="B56" s="184" t="s">
        <v>997</v>
      </c>
      <c r="C56" s="184"/>
      <c r="D56" s="183">
        <v>2.02</v>
      </c>
      <c r="E56" s="186">
        <v>2.025</v>
      </c>
      <c r="F56" s="183">
        <v>1.28</v>
      </c>
      <c r="G56" s="183"/>
      <c r="H56" s="183"/>
      <c r="I56" s="51"/>
      <c r="J56" s="51"/>
      <c r="K56" s="51"/>
      <c r="M56" s="51"/>
    </row>
    <row r="57" spans="2:13" ht="12.75">
      <c r="B57" s="184" t="s">
        <v>998</v>
      </c>
      <c r="C57" s="184"/>
      <c r="D57" s="183"/>
      <c r="E57" s="186"/>
      <c r="F57" s="183">
        <v>0.042</v>
      </c>
      <c r="G57" s="183"/>
      <c r="H57" s="183"/>
      <c r="I57" s="51"/>
      <c r="J57" s="51"/>
      <c r="K57" s="51"/>
      <c r="M57" s="51"/>
    </row>
    <row r="58" spans="2:13" ht="12.75">
      <c r="B58" s="184" t="s">
        <v>999</v>
      </c>
      <c r="C58" s="184"/>
      <c r="D58" s="183">
        <v>0.055</v>
      </c>
      <c r="E58" s="186">
        <v>0.055</v>
      </c>
      <c r="F58" s="183">
        <v>0.046</v>
      </c>
      <c r="G58" s="183"/>
      <c r="H58" s="183"/>
      <c r="I58" s="51"/>
      <c r="J58" s="51"/>
      <c r="K58" s="51"/>
      <c r="M58" s="51"/>
    </row>
    <row r="59" spans="2:13" ht="12.75">
      <c r="B59" s="184"/>
      <c r="C59" s="184"/>
      <c r="D59" s="183"/>
      <c r="E59" s="186"/>
      <c r="F59" s="183"/>
      <c r="G59" s="183"/>
      <c r="H59" s="183"/>
      <c r="I59" s="51"/>
      <c r="J59" s="51"/>
      <c r="K59" s="51"/>
      <c r="M59" s="51"/>
    </row>
    <row r="60" spans="2:13" ht="12.75">
      <c r="B60" s="184" t="s">
        <v>1000</v>
      </c>
      <c r="C60" s="184"/>
      <c r="D60" s="185">
        <f>SUM(D50:D58)*2</f>
        <v>6.378000000000001</v>
      </c>
      <c r="E60" s="185">
        <f>SUM(E50:E58)*2</f>
        <v>6.53</v>
      </c>
      <c r="F60" s="185">
        <f>SUM(F50:F58)*2</f>
        <v>5.248</v>
      </c>
      <c r="G60" s="185">
        <f>SUM(G50:G58)</f>
        <v>0</v>
      </c>
      <c r="H60" s="185">
        <f>SUM(H50:H58)</f>
        <v>0</v>
      </c>
      <c r="I60" s="51"/>
      <c r="J60" s="51"/>
      <c r="K60" s="51"/>
      <c r="M60" s="51"/>
    </row>
    <row r="61" spans="2:13" ht="12.75">
      <c r="B61" s="184"/>
      <c r="C61" s="184"/>
      <c r="D61" s="183"/>
      <c r="E61" s="186"/>
      <c r="F61" s="183"/>
      <c r="G61" s="183"/>
      <c r="H61" s="183"/>
      <c r="I61" s="51"/>
      <c r="J61" s="51"/>
      <c r="K61" s="51"/>
      <c r="M61" s="51"/>
    </row>
    <row r="62" spans="2:13" ht="12.75">
      <c r="B62" s="15" t="s">
        <v>1001</v>
      </c>
      <c r="C62" s="51"/>
      <c r="D62" s="183">
        <v>0.2</v>
      </c>
      <c r="E62" s="183">
        <v>0.20600000000000002</v>
      </c>
      <c r="F62" s="183" t="s">
        <v>960</v>
      </c>
      <c r="G62" s="183"/>
      <c r="H62" s="183"/>
      <c r="I62" s="51"/>
      <c r="J62" s="51"/>
      <c r="K62" s="51"/>
      <c r="M62" s="51"/>
    </row>
    <row r="63" spans="2:13" ht="12.75">
      <c r="B63" s="15" t="s">
        <v>1002</v>
      </c>
      <c r="C63" s="51"/>
      <c r="D63" s="183">
        <v>0.04</v>
      </c>
      <c r="E63" s="183">
        <v>0.03</v>
      </c>
      <c r="F63" s="183" t="s">
        <v>960</v>
      </c>
      <c r="G63" s="183"/>
      <c r="H63" s="183"/>
      <c r="I63" s="51"/>
      <c r="J63" s="51"/>
      <c r="K63" s="51"/>
      <c r="M63" s="51"/>
    </row>
    <row r="64" spans="2:13" ht="12.75">
      <c r="B64" s="15" t="s">
        <v>1003</v>
      </c>
      <c r="C64" s="51"/>
      <c r="D64" s="183">
        <v>0.09</v>
      </c>
      <c r="E64" s="183">
        <v>0.093</v>
      </c>
      <c r="F64" s="183" t="s">
        <v>960</v>
      </c>
      <c r="G64" s="183"/>
      <c r="H64" s="183"/>
      <c r="I64" s="51"/>
      <c r="J64" s="51"/>
      <c r="K64" s="51"/>
      <c r="M64" s="51"/>
    </row>
    <row r="65" spans="2:13" ht="12.75">
      <c r="B65" s="15" t="s">
        <v>1004</v>
      </c>
      <c r="C65" s="51"/>
      <c r="D65" s="183">
        <v>0.02</v>
      </c>
      <c r="E65" s="183"/>
      <c r="F65" s="183"/>
      <c r="G65" s="183"/>
      <c r="H65" s="183"/>
      <c r="I65" s="51"/>
      <c r="J65" s="51"/>
      <c r="K65" s="51"/>
      <c r="M65" s="51"/>
    </row>
    <row r="66" spans="2:13" ht="12.75">
      <c r="B66" s="15" t="s">
        <v>1005</v>
      </c>
      <c r="C66" s="51"/>
      <c r="D66" s="183">
        <v>0.06</v>
      </c>
      <c r="E66" s="183">
        <v>0.06</v>
      </c>
      <c r="F66" s="183">
        <v>0.038</v>
      </c>
      <c r="G66" s="183"/>
      <c r="H66" s="183"/>
      <c r="I66" s="51"/>
      <c r="J66" s="51"/>
      <c r="K66" s="51"/>
      <c r="M66" s="51"/>
    </row>
    <row r="67" spans="2:13" ht="12.75">
      <c r="B67" s="184" t="s">
        <v>1006</v>
      </c>
      <c r="C67" s="184"/>
      <c r="D67" s="183">
        <v>0.96</v>
      </c>
      <c r="E67" s="186">
        <v>1.045</v>
      </c>
      <c r="F67" s="183">
        <v>1.055</v>
      </c>
      <c r="G67" s="183"/>
      <c r="H67" s="183"/>
      <c r="I67" s="51"/>
      <c r="J67" s="51"/>
      <c r="K67" s="51"/>
      <c r="M67" s="51"/>
    </row>
    <row r="68" spans="2:13" ht="12.75">
      <c r="B68" s="184" t="s">
        <v>1007</v>
      </c>
      <c r="C68" s="184"/>
      <c r="D68" s="183">
        <v>0.96</v>
      </c>
      <c r="E68" s="186">
        <v>0.95</v>
      </c>
      <c r="F68" s="183">
        <v>1.064</v>
      </c>
      <c r="G68" s="183"/>
      <c r="H68" s="183"/>
      <c r="I68" s="51"/>
      <c r="J68" s="51"/>
      <c r="K68" s="51"/>
      <c r="M68" s="51"/>
    </row>
    <row r="69" spans="2:13" ht="12.75">
      <c r="B69" s="15" t="s">
        <v>1008</v>
      </c>
      <c r="C69" s="51"/>
      <c r="D69" s="183" t="s">
        <v>960</v>
      </c>
      <c r="E69" s="183" t="s">
        <v>960</v>
      </c>
      <c r="F69" s="183">
        <v>0.46</v>
      </c>
      <c r="G69" s="183"/>
      <c r="H69" s="183"/>
      <c r="I69" s="51"/>
      <c r="J69" s="51"/>
      <c r="K69" s="51"/>
      <c r="M69" s="51"/>
    </row>
    <row r="70" spans="2:13" ht="12.75">
      <c r="B70" s="184" t="s">
        <v>1009</v>
      </c>
      <c r="C70" s="184"/>
      <c r="D70" s="183" t="s">
        <v>960</v>
      </c>
      <c r="E70" s="183">
        <v>0.015</v>
      </c>
      <c r="F70" s="183">
        <v>0.30000000000000004</v>
      </c>
      <c r="G70" s="183"/>
      <c r="H70" s="183"/>
      <c r="I70" s="51"/>
      <c r="J70" s="51"/>
      <c r="K70" s="51"/>
      <c r="M70" s="51"/>
    </row>
    <row r="71" spans="2:13" ht="12.75">
      <c r="B71" s="184" t="s">
        <v>1010</v>
      </c>
      <c r="C71" s="184"/>
      <c r="D71" s="183" t="s">
        <v>960</v>
      </c>
      <c r="E71" s="183" t="s">
        <v>960</v>
      </c>
      <c r="F71" s="183">
        <v>0.146</v>
      </c>
      <c r="G71" s="183"/>
      <c r="H71" s="183"/>
      <c r="I71" s="51"/>
      <c r="J71" s="51"/>
      <c r="K71" s="51"/>
      <c r="M71" s="51"/>
    </row>
    <row r="72" spans="3:13" ht="12.75">
      <c r="C72" s="51"/>
      <c r="D72" s="183"/>
      <c r="E72" s="183"/>
      <c r="F72" s="183"/>
      <c r="G72" s="183"/>
      <c r="H72" s="183"/>
      <c r="I72" s="51"/>
      <c r="J72" s="51"/>
      <c r="K72" s="51"/>
      <c r="M72" s="51"/>
    </row>
    <row r="73" spans="3:13" ht="12.75">
      <c r="C73" s="51"/>
      <c r="D73" s="185">
        <f>SUM(D62:D72)</f>
        <v>2.33</v>
      </c>
      <c r="E73" s="185">
        <f>SUM(E62:E72)</f>
        <v>2.399</v>
      </c>
      <c r="F73" s="185">
        <f>SUM(F62:F72)</f>
        <v>3.0629999999999997</v>
      </c>
      <c r="G73" s="185">
        <f>SUM(G62:G72)</f>
        <v>0</v>
      </c>
      <c r="H73" s="185">
        <f>SUM(H62:H72)</f>
        <v>0</v>
      </c>
      <c r="I73" s="51"/>
      <c r="J73" s="51"/>
      <c r="K73" s="51"/>
      <c r="M73" s="51"/>
    </row>
    <row r="74" spans="3:13" ht="12.75">
      <c r="C74" s="51"/>
      <c r="D74" s="183"/>
      <c r="E74" s="183"/>
      <c r="F74" s="183"/>
      <c r="G74" s="183"/>
      <c r="H74" s="183"/>
      <c r="I74" s="51"/>
      <c r="J74" s="51"/>
      <c r="K74" s="51"/>
      <c r="M74" s="51"/>
    </row>
    <row r="75" spans="2:13" ht="12.75">
      <c r="B75" s="15" t="s">
        <v>1011</v>
      </c>
      <c r="C75" s="51"/>
      <c r="D75" s="185">
        <f>(D41+D48+D60+D73)</f>
        <v>12.454000000000002</v>
      </c>
      <c r="E75" s="185">
        <f>(E41+E48+E60+E73)</f>
        <v>12.761</v>
      </c>
      <c r="F75" s="185">
        <f>(F41+F48+F60+F73)</f>
        <v>10.657</v>
      </c>
      <c r="G75" s="185">
        <f>(G41+G48+G60+G73)</f>
        <v>0</v>
      </c>
      <c r="H75" s="185">
        <f>(H41+H48+H60+H73)</f>
        <v>0</v>
      </c>
      <c r="I75" s="51"/>
      <c r="J75" s="51"/>
      <c r="K75" s="51"/>
      <c r="M75" s="51"/>
    </row>
    <row r="76" spans="3:13" ht="12.75">
      <c r="C76" s="51"/>
      <c r="D76" s="183"/>
      <c r="E76" s="183"/>
      <c r="F76" s="183"/>
      <c r="G76" s="183"/>
      <c r="H76" s="183"/>
      <c r="I76" s="51"/>
      <c r="J76" s="51"/>
      <c r="K76" s="51"/>
      <c r="M76" s="51"/>
    </row>
    <row r="77" spans="2:13" ht="12.75">
      <c r="B77" s="15" t="s">
        <v>1012</v>
      </c>
      <c r="C77" s="183"/>
      <c r="D77" s="183">
        <v>0.327</v>
      </c>
      <c r="E77" s="183">
        <v>0.322</v>
      </c>
      <c r="F77" s="183">
        <v>0.28600000000000003</v>
      </c>
      <c r="G77" s="183"/>
      <c r="H77" s="183"/>
      <c r="I77" s="51"/>
      <c r="J77" s="51"/>
      <c r="K77" s="51"/>
      <c r="M77" s="51"/>
    </row>
    <row r="78" spans="2:13" ht="12.75">
      <c r="B78" s="15" t="s">
        <v>1013</v>
      </c>
      <c r="C78" s="183"/>
      <c r="D78" s="183">
        <v>0.02</v>
      </c>
      <c r="E78" s="183">
        <v>0.04</v>
      </c>
      <c r="F78" s="183">
        <v>0.01</v>
      </c>
      <c r="G78" s="183"/>
      <c r="H78" s="183"/>
      <c r="I78" s="51"/>
      <c r="J78" s="51"/>
      <c r="K78" s="51"/>
      <c r="M78" s="51"/>
    </row>
    <row r="79" spans="2:8" ht="12.75">
      <c r="B79" s="15" t="s">
        <v>969</v>
      </c>
      <c r="C79" s="187"/>
      <c r="D79" s="187">
        <v>3.46</v>
      </c>
      <c r="E79" s="187">
        <v>3.46</v>
      </c>
      <c r="F79" s="187">
        <v>3.41</v>
      </c>
      <c r="G79" s="187"/>
      <c r="H79" s="187"/>
    </row>
    <row r="80" spans="2:8" ht="12.75">
      <c r="B80" s="15" t="s">
        <v>1014</v>
      </c>
      <c r="C80" s="187"/>
      <c r="D80" s="187" t="s">
        <v>1015</v>
      </c>
      <c r="E80" s="187" t="s">
        <v>1015</v>
      </c>
      <c r="F80" s="187">
        <v>0.23500000000000001</v>
      </c>
      <c r="G80" s="187"/>
      <c r="H80" s="187"/>
    </row>
    <row r="81" spans="2:10" ht="12.75">
      <c r="B81" s="15" t="s">
        <v>1016</v>
      </c>
      <c r="C81" s="187"/>
      <c r="D81" s="187">
        <v>0.975</v>
      </c>
      <c r="E81" s="187">
        <v>0.975</v>
      </c>
      <c r="F81" s="187">
        <v>0.875</v>
      </c>
      <c r="G81" s="187"/>
      <c r="H81" s="187"/>
      <c r="J81" s="15">
        <f>F80+F81</f>
        <v>1.11</v>
      </c>
    </row>
    <row r="82" spans="2:8" ht="12.75">
      <c r="B82" s="15" t="s">
        <v>1017</v>
      </c>
      <c r="C82" s="187"/>
      <c r="D82" s="187">
        <v>1.725</v>
      </c>
      <c r="E82" s="187">
        <v>1.725</v>
      </c>
      <c r="F82" s="187">
        <v>1.54</v>
      </c>
      <c r="G82" s="187"/>
      <c r="H82" s="187"/>
    </row>
    <row r="83" spans="2:8" ht="12.75">
      <c r="B83" s="15" t="s">
        <v>1018</v>
      </c>
      <c r="C83" s="187"/>
      <c r="D83" s="187">
        <v>0.09</v>
      </c>
      <c r="E83" s="187">
        <v>0.09</v>
      </c>
      <c r="F83" s="187">
        <v>0.01</v>
      </c>
      <c r="G83" s="187"/>
      <c r="H83" s="187"/>
    </row>
    <row r="84" spans="2:8" ht="12.75">
      <c r="B84" s="15" t="s">
        <v>1019</v>
      </c>
      <c r="C84" s="187"/>
      <c r="D84" s="187" t="s">
        <v>960</v>
      </c>
      <c r="E84" s="187" t="s">
        <v>960</v>
      </c>
      <c r="F84" s="187">
        <v>0.016</v>
      </c>
      <c r="G84" s="187"/>
      <c r="H84" s="187"/>
    </row>
    <row r="85" spans="3:8" ht="12.75">
      <c r="C85" s="187"/>
      <c r="D85" s="187"/>
      <c r="E85" s="187"/>
      <c r="F85" s="187"/>
      <c r="G85" s="187"/>
      <c r="H85" s="187"/>
    </row>
    <row r="86" spans="2:8" ht="12.75">
      <c r="B86" s="184" t="s">
        <v>1020</v>
      </c>
      <c r="C86" s="51"/>
      <c r="D86" s="185">
        <f>SUM(D77:D84)</f>
        <v>6.597</v>
      </c>
      <c r="E86" s="185">
        <f>SUM(E77:E84)</f>
        <v>6.612</v>
      </c>
      <c r="F86" s="185">
        <f>SUM(F77:F84)</f>
        <v>6.382</v>
      </c>
      <c r="G86" s="185">
        <f>SUM(G77:G84)</f>
        <v>0</v>
      </c>
      <c r="H86" s="185">
        <f>SUM(H77:H84)</f>
        <v>0</v>
      </c>
    </row>
    <row r="87" spans="3:8" ht="12.75">
      <c r="C87" s="187"/>
      <c r="D87" s="187"/>
      <c r="E87" s="187"/>
      <c r="F87" s="187"/>
      <c r="G87" s="187"/>
      <c r="H87" s="187"/>
    </row>
    <row r="88" spans="2:8" ht="12.75">
      <c r="B88" s="15" t="s">
        <v>1021</v>
      </c>
      <c r="D88" s="185">
        <f>(D75+D86)</f>
        <v>19.051000000000002</v>
      </c>
      <c r="E88" s="185">
        <f>(E75+E86)</f>
        <v>19.372999999999998</v>
      </c>
      <c r="F88" s="185">
        <f>(F75+F86)</f>
        <v>17.039</v>
      </c>
      <c r="G88" s="185">
        <f>(G75+G86)</f>
        <v>0</v>
      </c>
      <c r="H88" s="185">
        <f>(H75+H86)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AF102"/>
  <sheetViews>
    <sheetView workbookViewId="0" topLeftCell="A1">
      <selection activeCell="C2" sqref="C2"/>
    </sheetView>
  </sheetViews>
  <sheetFormatPr defaultColWidth="11.421875" defaultRowHeight="12.75"/>
  <cols>
    <col min="1" max="1" width="2.8515625" style="188" customWidth="1"/>
    <col min="2" max="2" width="4.140625" style="188" customWidth="1"/>
    <col min="3" max="3" width="11.421875" style="188" customWidth="1"/>
    <col min="4" max="4" width="17.8515625" style="188" customWidth="1"/>
    <col min="5" max="5" width="6.00390625" style="188" customWidth="1"/>
    <col min="6" max="6" width="2.57421875" style="189" customWidth="1"/>
    <col min="7" max="9" width="6.140625" style="189" customWidth="1"/>
    <col min="10" max="10" width="2.57421875" style="189" customWidth="1"/>
    <col min="11" max="12" width="6.421875" style="189" customWidth="1"/>
    <col min="13" max="13" width="2.57421875" style="189" customWidth="1"/>
    <col min="14" max="15" width="6.421875" style="189" customWidth="1"/>
    <col min="16" max="16" width="3.8515625" style="189" customWidth="1"/>
    <col min="17" max="21" width="6.421875" style="189" customWidth="1"/>
    <col min="22" max="22" width="3.8515625" style="189" customWidth="1"/>
    <col min="23" max="23" width="6.421875" style="189" customWidth="1"/>
    <col min="24" max="24" width="5.140625" style="188" customWidth="1"/>
    <col min="25" max="31" width="6.421875" style="189" customWidth="1"/>
    <col min="32" max="32" width="6.140625" style="189" customWidth="1"/>
    <col min="33" max="16384" width="11.57421875" style="188" customWidth="1"/>
  </cols>
  <sheetData>
    <row r="2" spans="2:32" ht="15" customHeight="1">
      <c r="B2" s="190" t="s">
        <v>41</v>
      </c>
      <c r="C2" s="191" t="s">
        <v>42</v>
      </c>
      <c r="D2" s="192" t="s">
        <v>2</v>
      </c>
      <c r="E2" s="193" t="s">
        <v>1022</v>
      </c>
      <c r="F2" s="194"/>
      <c r="G2" s="195"/>
      <c r="H2" s="195" t="s">
        <v>1023</v>
      </c>
      <c r="I2" s="192"/>
      <c r="J2" s="194"/>
      <c r="K2" s="192" t="s">
        <v>1024</v>
      </c>
      <c r="L2" s="192"/>
      <c r="M2" s="196"/>
      <c r="N2" s="192" t="s">
        <v>1025</v>
      </c>
      <c r="O2" s="192" t="s">
        <v>1025</v>
      </c>
      <c r="P2" s="197"/>
      <c r="Q2" s="198" t="s">
        <v>1026</v>
      </c>
      <c r="R2" s="198"/>
      <c r="S2" s="198" t="s">
        <v>1027</v>
      </c>
      <c r="T2" s="198"/>
      <c r="U2" s="198"/>
      <c r="V2" s="196"/>
      <c r="W2" s="199" t="s">
        <v>1028</v>
      </c>
      <c r="Y2" s="198"/>
      <c r="Z2" s="195">
        <f aca="true" t="shared" si="0" ref="Z2:Z3">H2</f>
        <v>0</v>
      </c>
      <c r="AA2" s="192"/>
      <c r="AB2" s="192">
        <f aca="true" t="shared" si="1" ref="AB2:AB3">K2</f>
        <v>0</v>
      </c>
      <c r="AC2" s="192"/>
      <c r="AD2" s="192">
        <f aca="true" t="shared" si="2" ref="AD2:AD3">N2</f>
        <v>0</v>
      </c>
      <c r="AE2" s="192">
        <f aca="true" t="shared" si="3" ref="AE2:AE3">O2</f>
        <v>0</v>
      </c>
      <c r="AF2" s="199" t="s">
        <v>1029</v>
      </c>
    </row>
    <row r="3" spans="2:32" ht="12.75">
      <c r="B3" s="200" t="s">
        <v>52</v>
      </c>
      <c r="C3" s="201"/>
      <c r="D3" s="202"/>
      <c r="E3" s="193"/>
      <c r="F3" s="194"/>
      <c r="G3" s="202">
        <v>2002</v>
      </c>
      <c r="H3" s="202">
        <v>2003</v>
      </c>
      <c r="I3" s="203" t="s">
        <v>1030</v>
      </c>
      <c r="J3" s="204"/>
      <c r="K3" s="203" t="s">
        <v>1031</v>
      </c>
      <c r="L3" s="203" t="s">
        <v>1032</v>
      </c>
      <c r="M3" s="204"/>
      <c r="N3" s="205" t="s">
        <v>1033</v>
      </c>
      <c r="O3" s="205" t="s">
        <v>1034</v>
      </c>
      <c r="P3" s="206"/>
      <c r="Q3" s="207">
        <f>N3</f>
        <v>0</v>
      </c>
      <c r="R3" s="207">
        <f>O3</f>
        <v>0</v>
      </c>
      <c r="S3" s="203" t="s">
        <v>1035</v>
      </c>
      <c r="T3" s="203" t="s">
        <v>1036</v>
      </c>
      <c r="U3" s="203" t="s">
        <v>1037</v>
      </c>
      <c r="V3" s="204"/>
      <c r="W3" s="203" t="s">
        <v>1038</v>
      </c>
      <c r="Y3" s="207">
        <f>G3</f>
        <v>2002</v>
      </c>
      <c r="Z3" s="202">
        <f t="shared" si="0"/>
        <v>2003</v>
      </c>
      <c r="AA3" s="202">
        <f>I3</f>
        <v>0</v>
      </c>
      <c r="AB3" s="202">
        <f t="shared" si="1"/>
        <v>0</v>
      </c>
      <c r="AC3" s="202">
        <f>L3</f>
        <v>0</v>
      </c>
      <c r="AD3" s="202">
        <f t="shared" si="2"/>
        <v>0</v>
      </c>
      <c r="AE3" s="202">
        <f t="shared" si="3"/>
        <v>0</v>
      </c>
      <c r="AF3" s="207">
        <v>300</v>
      </c>
    </row>
    <row r="4" spans="2:32" ht="12.75">
      <c r="B4" s="208"/>
      <c r="F4" s="196"/>
      <c r="G4" s="195"/>
      <c r="H4" s="199"/>
      <c r="I4" s="199"/>
      <c r="J4" s="196"/>
      <c r="K4" s="199"/>
      <c r="L4" s="199"/>
      <c r="M4" s="196"/>
      <c r="N4" s="192"/>
      <c r="O4" s="192"/>
      <c r="P4" s="197"/>
      <c r="Q4" s="198"/>
      <c r="R4" s="195"/>
      <c r="S4" s="195"/>
      <c r="T4" s="195"/>
      <c r="U4" s="192"/>
      <c r="V4" s="196"/>
      <c r="W4" s="199"/>
      <c r="Y4" s="198"/>
      <c r="Z4" s="195"/>
      <c r="AA4" s="195"/>
      <c r="AB4" s="195"/>
      <c r="AC4" s="195"/>
      <c r="AD4" s="195"/>
      <c r="AE4" s="192"/>
      <c r="AF4" s="199"/>
    </row>
    <row r="5" spans="2:32" ht="12.75">
      <c r="B5" s="208"/>
      <c r="C5" s="188" t="s">
        <v>1039</v>
      </c>
      <c r="F5" s="196"/>
      <c r="G5" s="189">
        <v>154</v>
      </c>
      <c r="H5" s="196">
        <v>158</v>
      </c>
      <c r="I5" s="196">
        <v>158</v>
      </c>
      <c r="J5" s="196"/>
      <c r="K5" s="196">
        <v>154</v>
      </c>
      <c r="L5" s="196">
        <v>158</v>
      </c>
      <c r="M5" s="196"/>
      <c r="N5" s="196">
        <v>168</v>
      </c>
      <c r="O5" s="196">
        <v>165</v>
      </c>
      <c r="P5" s="209"/>
      <c r="Q5" s="209" t="s">
        <v>392</v>
      </c>
      <c r="R5" s="197"/>
      <c r="S5" s="197"/>
      <c r="T5" s="197"/>
      <c r="U5" s="194"/>
      <c r="V5" s="196"/>
      <c r="W5" s="196">
        <v>108</v>
      </c>
      <c r="X5" s="197"/>
      <c r="Y5" s="209"/>
      <c r="Z5" s="197"/>
      <c r="AA5" s="197"/>
      <c r="AB5" s="197"/>
      <c r="AC5" s="197"/>
      <c r="AD5" s="197"/>
      <c r="AE5" s="194"/>
      <c r="AF5" s="196"/>
    </row>
    <row r="6" spans="2:32" ht="12.75">
      <c r="B6" s="208"/>
      <c r="C6" s="188" t="s">
        <v>1040</v>
      </c>
      <c r="F6" s="196"/>
      <c r="H6" s="196"/>
      <c r="I6" s="196"/>
      <c r="J6" s="196"/>
      <c r="K6" s="196">
        <v>91</v>
      </c>
      <c r="L6" s="196">
        <v>86</v>
      </c>
      <c r="M6" s="196"/>
      <c r="N6" s="194">
        <v>65</v>
      </c>
      <c r="O6" s="194">
        <v>65</v>
      </c>
      <c r="P6" s="197"/>
      <c r="Q6" s="210"/>
      <c r="R6" s="197"/>
      <c r="S6" s="197"/>
      <c r="T6" s="197"/>
      <c r="U6" s="194"/>
      <c r="V6" s="196"/>
      <c r="W6" s="196">
        <v>65</v>
      </c>
      <c r="Y6" s="209"/>
      <c r="Z6" s="197"/>
      <c r="AA6" s="197"/>
      <c r="AB6" s="197"/>
      <c r="AC6" s="197"/>
      <c r="AD6" s="197"/>
      <c r="AE6" s="194"/>
      <c r="AF6" s="196"/>
    </row>
    <row r="7" spans="2:32" ht="12.75">
      <c r="B7" s="208"/>
      <c r="C7" s="188" t="s">
        <v>1041</v>
      </c>
      <c r="F7" s="196"/>
      <c r="G7" s="189">
        <v>24</v>
      </c>
      <c r="H7" s="196">
        <v>24</v>
      </c>
      <c r="I7" s="196">
        <v>22.75</v>
      </c>
      <c r="J7" s="196"/>
      <c r="K7" s="196">
        <v>24</v>
      </c>
      <c r="L7" s="196">
        <v>24</v>
      </c>
      <c r="M7" s="196"/>
      <c r="N7" s="194">
        <v>15.75</v>
      </c>
      <c r="O7" s="194">
        <v>15.75</v>
      </c>
      <c r="P7" s="197"/>
      <c r="Q7" s="210" t="s">
        <v>1042</v>
      </c>
      <c r="R7" s="197"/>
      <c r="S7" s="197"/>
      <c r="T7" s="197"/>
      <c r="U7" s="194"/>
      <c r="V7" s="196"/>
      <c r="W7" s="196">
        <v>5</v>
      </c>
      <c r="Y7" s="209"/>
      <c r="Z7" s="197"/>
      <c r="AA7" s="197"/>
      <c r="AB7" s="197"/>
      <c r="AC7" s="197"/>
      <c r="AD7" s="197"/>
      <c r="AE7" s="194"/>
      <c r="AF7" s="196"/>
    </row>
    <row r="8" spans="2:32" ht="12.75">
      <c r="B8" s="208"/>
      <c r="C8" s="211" t="s">
        <v>1043</v>
      </c>
      <c r="D8" s="211"/>
      <c r="E8" s="211"/>
      <c r="F8" s="212"/>
      <c r="G8" s="213">
        <f>SUM(G5:G7)</f>
        <v>178</v>
      </c>
      <c r="H8" s="212">
        <f>SUM(H5:H7)</f>
        <v>182</v>
      </c>
      <c r="I8" s="214">
        <f>SUM(I5:I7)</f>
        <v>180.75</v>
      </c>
      <c r="J8" s="212"/>
      <c r="K8" s="212">
        <f>SUM(K5:K7)</f>
        <v>269</v>
      </c>
      <c r="L8" s="212">
        <f>SUM(L5:L7)</f>
        <v>268</v>
      </c>
      <c r="M8" s="212"/>
      <c r="N8" s="215">
        <f>SUM(N5:N7)</f>
        <v>248.75</v>
      </c>
      <c r="O8" s="215">
        <f>SUM(O5:O7)</f>
        <v>245.75</v>
      </c>
      <c r="P8" s="216"/>
      <c r="Q8" s="210"/>
      <c r="R8" s="216"/>
      <c r="S8" s="216"/>
      <c r="T8" s="216"/>
      <c r="U8" s="217"/>
      <c r="V8" s="212"/>
      <c r="W8" s="212">
        <f>SUM(W5:W7)</f>
        <v>178</v>
      </c>
      <c r="Y8" s="209"/>
      <c r="Z8" s="197"/>
      <c r="AA8" s="197"/>
      <c r="AB8" s="197"/>
      <c r="AC8" s="197"/>
      <c r="AD8" s="197"/>
      <c r="AE8" s="194"/>
      <c r="AF8" s="196"/>
    </row>
    <row r="9" spans="2:32" ht="12.75">
      <c r="B9" s="208"/>
      <c r="C9" s="188" t="s">
        <v>1044</v>
      </c>
      <c r="F9" s="196"/>
      <c r="G9" s="189">
        <v>4.4</v>
      </c>
      <c r="H9" s="196">
        <v>4.4</v>
      </c>
      <c r="I9" s="196">
        <v>4.6</v>
      </c>
      <c r="J9" s="196"/>
      <c r="K9" s="196">
        <v>5</v>
      </c>
      <c r="L9" s="196">
        <v>5</v>
      </c>
      <c r="M9" s="196"/>
      <c r="N9" s="194">
        <v>4.6</v>
      </c>
      <c r="O9" s="194">
        <v>4.6</v>
      </c>
      <c r="P9" s="197"/>
      <c r="Q9" s="210" t="s">
        <v>1045</v>
      </c>
      <c r="R9" s="197"/>
      <c r="S9" s="197"/>
      <c r="T9" s="197"/>
      <c r="U9" s="194"/>
      <c r="V9" s="196"/>
      <c r="W9" s="196">
        <v>0.38</v>
      </c>
      <c r="Y9" s="209"/>
      <c r="Z9" s="197"/>
      <c r="AA9" s="197"/>
      <c r="AB9" s="197"/>
      <c r="AC9" s="197"/>
      <c r="AD9" s="197"/>
      <c r="AE9" s="194"/>
      <c r="AF9" s="196"/>
    </row>
    <row r="10" spans="2:32" ht="12.75">
      <c r="B10" s="208"/>
      <c r="C10" s="188" t="s">
        <v>1046</v>
      </c>
      <c r="F10" s="196"/>
      <c r="H10" s="196">
        <v>4</v>
      </c>
      <c r="I10" s="196"/>
      <c r="J10" s="196"/>
      <c r="K10" s="196">
        <v>5</v>
      </c>
      <c r="L10" s="196"/>
      <c r="M10" s="196"/>
      <c r="N10" s="194">
        <v>5</v>
      </c>
      <c r="O10" s="194">
        <v>5</v>
      </c>
      <c r="P10" s="197"/>
      <c r="Q10" s="210"/>
      <c r="R10" s="197"/>
      <c r="S10" s="197"/>
      <c r="T10" s="197"/>
      <c r="U10" s="194"/>
      <c r="V10" s="196"/>
      <c r="W10" s="196">
        <v>5</v>
      </c>
      <c r="Y10" s="209"/>
      <c r="Z10" s="197"/>
      <c r="AA10" s="197"/>
      <c r="AB10" s="197"/>
      <c r="AC10" s="197"/>
      <c r="AD10" s="197"/>
      <c r="AE10" s="194"/>
      <c r="AF10" s="196"/>
    </row>
    <row r="11" spans="2:32" ht="12.75">
      <c r="B11" s="208"/>
      <c r="C11" s="188" t="s">
        <v>1047</v>
      </c>
      <c r="F11" s="196"/>
      <c r="G11" s="189">
        <v>5</v>
      </c>
      <c r="H11" s="196">
        <v>5</v>
      </c>
      <c r="I11" s="196">
        <v>5</v>
      </c>
      <c r="J11" s="196"/>
      <c r="K11" s="196">
        <v>5</v>
      </c>
      <c r="L11" s="196">
        <v>5</v>
      </c>
      <c r="M11" s="196"/>
      <c r="N11" s="194">
        <v>5</v>
      </c>
      <c r="O11" s="194">
        <v>5</v>
      </c>
      <c r="P11" s="197"/>
      <c r="Q11" s="210"/>
      <c r="R11" s="197"/>
      <c r="S11" s="197"/>
      <c r="T11" s="197"/>
      <c r="U11" s="194"/>
      <c r="V11" s="196"/>
      <c r="W11" s="196">
        <v>5</v>
      </c>
      <c r="Y11" s="209"/>
      <c r="Z11" s="197"/>
      <c r="AA11" s="197"/>
      <c r="AB11" s="197"/>
      <c r="AC11" s="197"/>
      <c r="AD11" s="197"/>
      <c r="AE11" s="194"/>
      <c r="AF11" s="196"/>
    </row>
    <row r="12" spans="2:32" ht="12.75">
      <c r="B12" s="208"/>
      <c r="C12" s="188" t="s">
        <v>1048</v>
      </c>
      <c r="F12" s="196"/>
      <c r="H12" s="196">
        <v>120</v>
      </c>
      <c r="I12" s="196"/>
      <c r="J12" s="196"/>
      <c r="K12" s="196">
        <v>100</v>
      </c>
      <c r="L12" s="196">
        <v>100</v>
      </c>
      <c r="M12" s="196"/>
      <c r="N12" s="194"/>
      <c r="O12" s="194"/>
      <c r="P12" s="197"/>
      <c r="Q12" s="210"/>
      <c r="R12" s="197"/>
      <c r="S12" s="197"/>
      <c r="T12" s="197"/>
      <c r="U12" s="194"/>
      <c r="V12" s="196"/>
      <c r="W12" s="196"/>
      <c r="Y12" s="209"/>
      <c r="Z12" s="197"/>
      <c r="AA12" s="197"/>
      <c r="AB12" s="197"/>
      <c r="AC12" s="197"/>
      <c r="AD12" s="197"/>
      <c r="AE12" s="194"/>
      <c r="AF12" s="196"/>
    </row>
    <row r="13" spans="2:32" ht="12.75">
      <c r="B13" s="208"/>
      <c r="C13" s="188" t="s">
        <v>1049</v>
      </c>
      <c r="F13" s="196"/>
      <c r="H13" s="196"/>
      <c r="I13" s="196"/>
      <c r="J13" s="196"/>
      <c r="K13" s="196"/>
      <c r="L13" s="196"/>
      <c r="M13" s="196"/>
      <c r="N13" s="194" t="s">
        <v>1050</v>
      </c>
      <c r="O13" s="194" t="s">
        <v>1050</v>
      </c>
      <c r="P13" s="197"/>
      <c r="Q13" s="210"/>
      <c r="R13" s="197"/>
      <c r="S13" s="197"/>
      <c r="T13" s="197"/>
      <c r="U13" s="194"/>
      <c r="V13" s="196"/>
      <c r="W13" s="196" t="s">
        <v>1050</v>
      </c>
      <c r="Y13" s="209"/>
      <c r="Z13" s="197"/>
      <c r="AA13" s="197"/>
      <c r="AB13" s="197"/>
      <c r="AC13" s="197"/>
      <c r="AD13" s="197"/>
      <c r="AE13" s="194"/>
      <c r="AF13" s="196"/>
    </row>
    <row r="14" spans="2:32" ht="12.75">
      <c r="B14" s="208"/>
      <c r="F14" s="196"/>
      <c r="H14" s="196"/>
      <c r="I14" s="196"/>
      <c r="J14" s="196"/>
      <c r="K14" s="196"/>
      <c r="L14" s="196"/>
      <c r="M14" s="196"/>
      <c r="N14" s="194"/>
      <c r="O14" s="194"/>
      <c r="P14" s="197"/>
      <c r="Q14" s="209"/>
      <c r="R14" s="197"/>
      <c r="S14" s="197"/>
      <c r="T14" s="197"/>
      <c r="U14" s="194"/>
      <c r="V14" s="196"/>
      <c r="W14" s="196"/>
      <c r="Y14" s="209"/>
      <c r="Z14" s="197"/>
      <c r="AA14" s="197"/>
      <c r="AB14" s="197"/>
      <c r="AC14" s="197"/>
      <c r="AD14" s="197"/>
      <c r="AE14" s="194"/>
      <c r="AF14" s="196"/>
    </row>
    <row r="15" spans="2:32" ht="12.75">
      <c r="B15" s="190" t="s">
        <v>226</v>
      </c>
      <c r="C15" s="191" t="s">
        <v>227</v>
      </c>
      <c r="D15" s="218" t="s">
        <v>1051</v>
      </c>
      <c r="E15" s="195"/>
      <c r="F15" s="196"/>
      <c r="G15" s="191"/>
      <c r="H15" s="219"/>
      <c r="I15" s="219"/>
      <c r="J15" s="196"/>
      <c r="K15" s="191"/>
      <c r="L15" s="219"/>
      <c r="M15" s="196"/>
      <c r="N15" s="192" t="s">
        <v>140</v>
      </c>
      <c r="O15" s="192" t="s">
        <v>140</v>
      </c>
      <c r="P15" s="197"/>
      <c r="Q15" s="199"/>
      <c r="R15" s="199"/>
      <c r="S15" s="199"/>
      <c r="T15" s="199"/>
      <c r="U15" s="199"/>
      <c r="V15" s="196"/>
      <c r="W15" s="196" t="s">
        <v>140</v>
      </c>
      <c r="Y15" s="209"/>
      <c r="Z15" s="197"/>
      <c r="AA15" s="197"/>
      <c r="AB15" s="197"/>
      <c r="AC15" s="197"/>
      <c r="AD15" s="197"/>
      <c r="AE15" s="194"/>
      <c r="AF15" s="196"/>
    </row>
    <row r="16" spans="2:32" ht="12.75">
      <c r="B16" s="208" t="s">
        <v>226</v>
      </c>
      <c r="C16" s="206" t="s">
        <v>229</v>
      </c>
      <c r="D16" s="220" t="s">
        <v>1051</v>
      </c>
      <c r="E16" s="189"/>
      <c r="F16" s="196"/>
      <c r="G16" s="221" t="s">
        <v>140</v>
      </c>
      <c r="H16" s="204"/>
      <c r="I16" s="204"/>
      <c r="J16" s="196"/>
      <c r="K16" s="221" t="s">
        <v>140</v>
      </c>
      <c r="L16" s="204"/>
      <c r="M16" s="196"/>
      <c r="N16" s="194"/>
      <c r="O16" s="194"/>
      <c r="P16" s="197"/>
      <c r="Q16" s="196"/>
      <c r="R16" s="196"/>
      <c r="S16" s="196"/>
      <c r="T16" s="196"/>
      <c r="U16" s="196"/>
      <c r="V16" s="196"/>
      <c r="W16" s="196"/>
      <c r="Y16" s="209"/>
      <c r="Z16" s="197"/>
      <c r="AA16" s="197"/>
      <c r="AB16" s="197"/>
      <c r="AC16" s="197"/>
      <c r="AD16" s="197"/>
      <c r="AE16" s="194"/>
      <c r="AF16" s="196"/>
    </row>
    <row r="17" spans="2:32" ht="12.75">
      <c r="B17" s="208" t="s">
        <v>226</v>
      </c>
      <c r="C17" s="206" t="s">
        <v>230</v>
      </c>
      <c r="D17" s="220" t="s">
        <v>1051</v>
      </c>
      <c r="E17" s="189"/>
      <c r="F17" s="196"/>
      <c r="G17" s="221"/>
      <c r="H17" s="204" t="s">
        <v>140</v>
      </c>
      <c r="I17" s="204" t="s">
        <v>140</v>
      </c>
      <c r="J17" s="196"/>
      <c r="K17" s="221"/>
      <c r="L17" s="204" t="s">
        <v>140</v>
      </c>
      <c r="M17" s="196"/>
      <c r="N17" s="194"/>
      <c r="O17" s="194"/>
      <c r="P17" s="197"/>
      <c r="Q17" s="196"/>
      <c r="R17" s="196"/>
      <c r="S17" s="196"/>
      <c r="T17" s="196"/>
      <c r="U17" s="196"/>
      <c r="V17" s="196"/>
      <c r="W17" s="196"/>
      <c r="Y17" s="209"/>
      <c r="Z17" s="197"/>
      <c r="AA17" s="197"/>
      <c r="AB17" s="197"/>
      <c r="AC17" s="197"/>
      <c r="AD17" s="197"/>
      <c r="AE17" s="194"/>
      <c r="AF17" s="196"/>
    </row>
    <row r="18" spans="2:32" ht="12.75">
      <c r="B18" s="208"/>
      <c r="C18" s="206"/>
      <c r="D18" s="211"/>
      <c r="E18" s="211"/>
      <c r="F18" s="196"/>
      <c r="H18" s="196"/>
      <c r="I18" s="196"/>
      <c r="J18" s="196"/>
      <c r="K18" s="196"/>
      <c r="L18" s="196"/>
      <c r="M18" s="196"/>
      <c r="N18" s="194"/>
      <c r="O18" s="194"/>
      <c r="P18" s="197"/>
      <c r="Q18" s="196"/>
      <c r="R18" s="196"/>
      <c r="S18" s="196"/>
      <c r="T18" s="196"/>
      <c r="U18" s="196"/>
      <c r="V18" s="196"/>
      <c r="W18" s="196"/>
      <c r="Y18" s="209"/>
      <c r="Z18" s="197"/>
      <c r="AA18" s="197"/>
      <c r="AB18" s="197"/>
      <c r="AC18" s="197"/>
      <c r="AD18" s="197"/>
      <c r="AE18" s="194"/>
      <c r="AF18" s="196"/>
    </row>
    <row r="19" spans="2:32" ht="12.75">
      <c r="B19" s="222" t="s">
        <v>1052</v>
      </c>
      <c r="C19" s="211"/>
      <c r="D19" s="189" t="s">
        <v>1053</v>
      </c>
      <c r="E19" s="211"/>
      <c r="F19" s="223"/>
      <c r="G19" s="224" t="s">
        <v>606</v>
      </c>
      <c r="H19" s="223" t="s">
        <v>606</v>
      </c>
      <c r="I19" s="223" t="s">
        <v>606</v>
      </c>
      <c r="J19" s="223"/>
      <c r="K19" s="223" t="s">
        <v>606</v>
      </c>
      <c r="L19" s="225" t="s">
        <v>606</v>
      </c>
      <c r="M19" s="223"/>
      <c r="N19" s="226">
        <f>(N45-N47)+AD35+AD36</f>
        <v>2.1500000000000004</v>
      </c>
      <c r="O19" s="226">
        <f>(O45-O47)+AE35+AE36</f>
        <v>2.1500000000000004</v>
      </c>
      <c r="P19" s="197"/>
      <c r="Q19" s="223"/>
      <c r="R19" s="223"/>
      <c r="S19" s="223"/>
      <c r="T19" s="223"/>
      <c r="U19" s="223"/>
      <c r="V19" s="223"/>
      <c r="W19" s="226">
        <f>(W45-W47)+AF35+AF36</f>
        <v>1.9500000000000004</v>
      </c>
      <c r="Y19" s="209"/>
      <c r="Z19" s="197"/>
      <c r="AA19" s="197"/>
      <c r="AB19" s="197" t="s">
        <v>1054</v>
      </c>
      <c r="AC19" s="197"/>
      <c r="AD19" s="197"/>
      <c r="AE19" s="194"/>
      <c r="AF19" s="196"/>
    </row>
    <row r="20" spans="2:32" ht="12.75">
      <c r="B20" s="208"/>
      <c r="C20" s="206"/>
      <c r="D20" s="189" t="s">
        <v>1055</v>
      </c>
      <c r="E20" s="189"/>
      <c r="F20" s="223"/>
      <c r="G20" s="227">
        <f>SUM(Y23:Y34)</f>
        <v>0.4</v>
      </c>
      <c r="H20" s="228">
        <f>SUM(Z23:Z34)</f>
        <v>0.7000000000000001</v>
      </c>
      <c r="I20" s="228">
        <f>SUM(AA23:AA34)</f>
        <v>0.7000000000000001</v>
      </c>
      <c r="J20" s="223"/>
      <c r="K20" s="226">
        <f>SUM(AB23:AB34)</f>
        <v>0.95</v>
      </c>
      <c r="L20" s="226" t="e">
        <f>SUM(AC23:AC34)</f>
        <v>#VALUE!</v>
      </c>
      <c r="M20" s="223"/>
      <c r="N20" s="226">
        <f>SUM(AD23:AD34)</f>
        <v>1</v>
      </c>
      <c r="O20" s="226">
        <f>SUM(AE23:AE34)</f>
        <v>1.15</v>
      </c>
      <c r="P20" s="197"/>
      <c r="Q20" s="223"/>
      <c r="R20" s="223"/>
      <c r="S20" s="223"/>
      <c r="T20" s="223"/>
      <c r="U20" s="223"/>
      <c r="V20" s="223"/>
      <c r="W20" s="226">
        <f>SUM(AF23:AF34)</f>
        <v>0.4</v>
      </c>
      <c r="Y20" s="209"/>
      <c r="Z20" s="197"/>
      <c r="AA20" s="197"/>
      <c r="AB20" s="197"/>
      <c r="AC20" s="197"/>
      <c r="AD20" s="197"/>
      <c r="AE20" s="194"/>
      <c r="AF20" s="196"/>
    </row>
    <row r="21" spans="2:32" ht="12.75">
      <c r="B21" s="208"/>
      <c r="C21" s="206"/>
      <c r="D21" s="189" t="s">
        <v>1056</v>
      </c>
      <c r="E21" s="189"/>
      <c r="F21" s="223"/>
      <c r="G21" s="224">
        <v>1.2</v>
      </c>
      <c r="H21" s="223">
        <v>1.8</v>
      </c>
      <c r="I21" s="223">
        <v>2.5</v>
      </c>
      <c r="J21" s="223"/>
      <c r="K21" s="223">
        <v>1.05</v>
      </c>
      <c r="L21" s="223">
        <v>1.13</v>
      </c>
      <c r="M21" s="223"/>
      <c r="N21" s="226">
        <f>N19-N20</f>
        <v>1.1500000000000004</v>
      </c>
      <c r="O21" s="226">
        <f>O19-O20</f>
        <v>1.0000000000000004</v>
      </c>
      <c r="P21" s="197"/>
      <c r="Q21" s="223"/>
      <c r="R21" s="223"/>
      <c r="S21" s="223"/>
      <c r="T21" s="223"/>
      <c r="U21" s="223"/>
      <c r="V21" s="223"/>
      <c r="W21" s="226">
        <f>W19-W20</f>
        <v>1.5500000000000003</v>
      </c>
      <c r="Y21" s="209"/>
      <c r="Z21" s="197"/>
      <c r="AA21" s="197"/>
      <c r="AB21" s="197"/>
      <c r="AC21" s="197"/>
      <c r="AD21" s="197"/>
      <c r="AE21" s="194"/>
      <c r="AF21" s="196"/>
    </row>
    <row r="22" spans="2:32" ht="12.75">
      <c r="B22" s="208"/>
      <c r="C22" s="206"/>
      <c r="D22" s="189"/>
      <c r="E22" s="189"/>
      <c r="F22" s="223"/>
      <c r="G22" s="224"/>
      <c r="H22" s="223"/>
      <c r="I22" s="223"/>
      <c r="J22" s="223"/>
      <c r="K22" s="223"/>
      <c r="L22" s="223"/>
      <c r="M22" s="223"/>
      <c r="N22" s="226"/>
      <c r="O22" s="226"/>
      <c r="P22" s="197"/>
      <c r="Q22" s="223"/>
      <c r="R22" s="223"/>
      <c r="S22" s="223"/>
      <c r="T22" s="223"/>
      <c r="U22" s="223"/>
      <c r="V22" s="223"/>
      <c r="W22" s="226"/>
      <c r="Y22" s="209"/>
      <c r="Z22" s="197"/>
      <c r="AA22" s="197"/>
      <c r="AB22" s="197"/>
      <c r="AC22" s="197"/>
      <c r="AD22" s="197"/>
      <c r="AE22" s="194"/>
      <c r="AF22" s="196"/>
    </row>
    <row r="23" spans="2:32" ht="12.75">
      <c r="B23" s="208"/>
      <c r="C23" s="206" t="s">
        <v>529</v>
      </c>
      <c r="D23" s="189" t="s">
        <v>1057</v>
      </c>
      <c r="E23" s="189">
        <v>0.2</v>
      </c>
      <c r="F23" s="196"/>
      <c r="H23" s="196"/>
      <c r="I23" s="196"/>
      <c r="J23" s="196"/>
      <c r="K23" s="196">
        <v>1</v>
      </c>
      <c r="L23" s="196">
        <v>2</v>
      </c>
      <c r="M23" s="196"/>
      <c r="N23" s="196"/>
      <c r="O23" s="196"/>
      <c r="P23" s="209"/>
      <c r="Q23" s="212">
        <f aca="true" t="shared" si="4" ref="Q23:Q36">IF(N23&gt;=1,(N23*2)," ")</f>
        <v>0</v>
      </c>
      <c r="R23" s="212">
        <f aca="true" t="shared" si="5" ref="R23:R36">IF(O23&gt;=1,(O23*2)," ")</f>
        <v>0</v>
      </c>
      <c r="S23" s="212">
        <f aca="true" t="shared" si="6" ref="S23:S36">IF(W23&gt;=1,(W23*2)," ")</f>
        <v>0</v>
      </c>
      <c r="T23" s="196">
        <v>4</v>
      </c>
      <c r="U23" s="212" t="e">
        <f aca="true" t="shared" si="7" ref="U23:U36">IF((S23+T23-Q23)&gt;=1,(S23+T23-Q23)," ")</f>
        <v>#VALUE!</v>
      </c>
      <c r="V23" s="196"/>
      <c r="W23" s="196"/>
      <c r="Y23" s="229">
        <f aca="true" t="shared" si="8" ref="Y23:Y36">(E23*G23)</f>
        <v>0</v>
      </c>
      <c r="Z23" s="230">
        <f aca="true" t="shared" si="9" ref="Z23:Z36">(E23*H23)</f>
        <v>0</v>
      </c>
      <c r="AA23" s="230">
        <f aca="true" t="shared" si="10" ref="AA23:AA36">(E23*I23)</f>
        <v>0</v>
      </c>
      <c r="AB23" s="230">
        <f aca="true" t="shared" si="11" ref="AB23:AB36">(E23*K23)</f>
        <v>0.2</v>
      </c>
      <c r="AC23" s="230">
        <f aca="true" t="shared" si="12" ref="AC23:AC36">(E23*L23)</f>
        <v>0.4</v>
      </c>
      <c r="AD23" s="230">
        <f aca="true" t="shared" si="13" ref="AD23:AD36">(E23*N23)</f>
        <v>0</v>
      </c>
      <c r="AE23" s="231">
        <f aca="true" t="shared" si="14" ref="AE23:AE36">(E23*O23)</f>
        <v>0</v>
      </c>
      <c r="AF23" s="212">
        <f aca="true" t="shared" si="15" ref="AF23:AF36">E23*W23</f>
        <v>0</v>
      </c>
    </row>
    <row r="24" spans="2:32" ht="12.75">
      <c r="B24" s="208"/>
      <c r="C24" s="206"/>
      <c r="D24" s="189" t="s">
        <v>1058</v>
      </c>
      <c r="E24" s="189">
        <v>0.15</v>
      </c>
      <c r="F24" s="196"/>
      <c r="H24" s="196"/>
      <c r="I24" s="196"/>
      <c r="J24" s="196"/>
      <c r="K24" s="196"/>
      <c r="L24" s="196">
        <v>1</v>
      </c>
      <c r="M24" s="196"/>
      <c r="N24" s="196"/>
      <c r="O24" s="196">
        <v>1</v>
      </c>
      <c r="P24" s="209"/>
      <c r="Q24" s="212">
        <f t="shared" si="4"/>
        <v>0</v>
      </c>
      <c r="R24" s="212">
        <f t="shared" si="5"/>
        <v>2</v>
      </c>
      <c r="S24" s="212">
        <f t="shared" si="6"/>
        <v>0</v>
      </c>
      <c r="T24" s="196">
        <v>2</v>
      </c>
      <c r="U24" s="212" t="e">
        <f t="shared" si="7"/>
        <v>#VALUE!</v>
      </c>
      <c r="V24" s="196"/>
      <c r="W24" s="196"/>
      <c r="Y24" s="229">
        <f t="shared" si="8"/>
        <v>0</v>
      </c>
      <c r="Z24" s="230">
        <f t="shared" si="9"/>
        <v>0</v>
      </c>
      <c r="AA24" s="230">
        <f t="shared" si="10"/>
        <v>0</v>
      </c>
      <c r="AB24" s="230">
        <f t="shared" si="11"/>
        <v>0</v>
      </c>
      <c r="AC24" s="230">
        <f t="shared" si="12"/>
        <v>0.15</v>
      </c>
      <c r="AD24" s="230">
        <f t="shared" si="13"/>
        <v>0</v>
      </c>
      <c r="AE24" s="231">
        <f t="shared" si="14"/>
        <v>0.15</v>
      </c>
      <c r="AF24" s="212">
        <f t="shared" si="15"/>
        <v>0</v>
      </c>
    </row>
    <row r="25" spans="2:32" ht="12.75">
      <c r="B25" s="208"/>
      <c r="C25" s="206"/>
      <c r="D25" s="189" t="s">
        <v>1058</v>
      </c>
      <c r="E25" s="189">
        <v>0.1</v>
      </c>
      <c r="F25" s="196"/>
      <c r="H25" s="196"/>
      <c r="I25" s="196"/>
      <c r="J25" s="196"/>
      <c r="K25" s="196"/>
      <c r="L25" s="196"/>
      <c r="M25" s="196"/>
      <c r="N25" s="196">
        <v>1</v>
      </c>
      <c r="O25" s="196"/>
      <c r="P25" s="209"/>
      <c r="Q25" s="212">
        <f t="shared" si="4"/>
        <v>2</v>
      </c>
      <c r="R25" s="212">
        <f t="shared" si="5"/>
        <v>0</v>
      </c>
      <c r="S25" s="212">
        <f t="shared" si="6"/>
        <v>0</v>
      </c>
      <c r="T25" s="196">
        <v>2</v>
      </c>
      <c r="U25" s="212" t="e">
        <f t="shared" si="7"/>
        <v>#VALUE!</v>
      </c>
      <c r="V25" s="196"/>
      <c r="W25" s="196"/>
      <c r="Y25" s="229">
        <f t="shared" si="8"/>
        <v>0</v>
      </c>
      <c r="Z25" s="230">
        <f t="shared" si="9"/>
        <v>0</v>
      </c>
      <c r="AA25" s="230">
        <f t="shared" si="10"/>
        <v>0</v>
      </c>
      <c r="AB25" s="230">
        <f t="shared" si="11"/>
        <v>0</v>
      </c>
      <c r="AC25" s="230">
        <f t="shared" si="12"/>
        <v>0</v>
      </c>
      <c r="AD25" s="230">
        <f t="shared" si="13"/>
        <v>0.1</v>
      </c>
      <c r="AE25" s="231">
        <f t="shared" si="14"/>
        <v>0</v>
      </c>
      <c r="AF25" s="212">
        <f t="shared" si="15"/>
        <v>0</v>
      </c>
    </row>
    <row r="26" spans="2:32" ht="12.75">
      <c r="B26" s="208"/>
      <c r="C26" s="206" t="s">
        <v>539</v>
      </c>
      <c r="D26" s="189" t="s">
        <v>1059</v>
      </c>
      <c r="E26" s="189">
        <v>0.1</v>
      </c>
      <c r="F26" s="196"/>
      <c r="H26" s="196"/>
      <c r="I26" s="196"/>
      <c r="J26" s="196"/>
      <c r="K26" s="196">
        <v>1</v>
      </c>
      <c r="L26" s="196">
        <v>1</v>
      </c>
      <c r="M26" s="196"/>
      <c r="N26" s="196">
        <v>1</v>
      </c>
      <c r="O26" s="196">
        <v>1</v>
      </c>
      <c r="P26" s="209"/>
      <c r="Q26" s="212">
        <f t="shared" si="4"/>
        <v>2</v>
      </c>
      <c r="R26" s="212">
        <f t="shared" si="5"/>
        <v>2</v>
      </c>
      <c r="S26" s="212">
        <f t="shared" si="6"/>
        <v>0</v>
      </c>
      <c r="T26" s="196">
        <v>2</v>
      </c>
      <c r="U26" s="212" t="e">
        <f t="shared" si="7"/>
        <v>#VALUE!</v>
      </c>
      <c r="V26" s="196"/>
      <c r="W26" s="196"/>
      <c r="Y26" s="229">
        <f t="shared" si="8"/>
        <v>0</v>
      </c>
      <c r="Z26" s="230">
        <f t="shared" si="9"/>
        <v>0</v>
      </c>
      <c r="AA26" s="230">
        <f t="shared" si="10"/>
        <v>0</v>
      </c>
      <c r="AB26" s="230">
        <f t="shared" si="11"/>
        <v>0.1</v>
      </c>
      <c r="AC26" s="230">
        <f t="shared" si="12"/>
        <v>0.1</v>
      </c>
      <c r="AD26" s="230">
        <f t="shared" si="13"/>
        <v>0.1</v>
      </c>
      <c r="AE26" s="231">
        <f t="shared" si="14"/>
        <v>0.1</v>
      </c>
      <c r="AF26" s="212">
        <f t="shared" si="15"/>
        <v>0</v>
      </c>
    </row>
    <row r="27" spans="2:32" ht="12.75">
      <c r="B27" s="208"/>
      <c r="C27" s="206" t="s">
        <v>537</v>
      </c>
      <c r="D27" s="220" t="s">
        <v>1060</v>
      </c>
      <c r="E27" s="189">
        <v>0.1</v>
      </c>
      <c r="F27" s="196"/>
      <c r="H27" s="196"/>
      <c r="I27" s="196"/>
      <c r="J27" s="196"/>
      <c r="K27" s="196">
        <v>1</v>
      </c>
      <c r="L27" s="196">
        <v>1</v>
      </c>
      <c r="M27" s="196"/>
      <c r="N27" s="196">
        <v>1</v>
      </c>
      <c r="O27" s="196">
        <v>1</v>
      </c>
      <c r="P27" s="209"/>
      <c r="Q27" s="212">
        <f t="shared" si="4"/>
        <v>2</v>
      </c>
      <c r="R27" s="212">
        <f t="shared" si="5"/>
        <v>2</v>
      </c>
      <c r="S27" s="212">
        <f t="shared" si="6"/>
        <v>0</v>
      </c>
      <c r="T27" s="196">
        <v>2</v>
      </c>
      <c r="U27" s="212" t="e">
        <f t="shared" si="7"/>
        <v>#VALUE!</v>
      </c>
      <c r="V27" s="196"/>
      <c r="W27" s="196"/>
      <c r="Y27" s="229">
        <f t="shared" si="8"/>
        <v>0</v>
      </c>
      <c r="Z27" s="230">
        <f t="shared" si="9"/>
        <v>0</v>
      </c>
      <c r="AA27" s="230">
        <f t="shared" si="10"/>
        <v>0</v>
      </c>
      <c r="AB27" s="230">
        <f t="shared" si="11"/>
        <v>0.1</v>
      </c>
      <c r="AC27" s="230">
        <f t="shared" si="12"/>
        <v>0.1</v>
      </c>
      <c r="AD27" s="230">
        <f t="shared" si="13"/>
        <v>0.1</v>
      </c>
      <c r="AE27" s="231">
        <f t="shared" si="14"/>
        <v>0.1</v>
      </c>
      <c r="AF27" s="212">
        <f t="shared" si="15"/>
        <v>0</v>
      </c>
    </row>
    <row r="28" spans="2:32" ht="12.75">
      <c r="B28" s="208"/>
      <c r="C28" s="206"/>
      <c r="D28" s="189" t="s">
        <v>1057</v>
      </c>
      <c r="E28" s="189">
        <v>0.1</v>
      </c>
      <c r="F28" s="196"/>
      <c r="H28" s="196"/>
      <c r="I28" s="196"/>
      <c r="J28" s="196"/>
      <c r="K28" s="196">
        <v>1</v>
      </c>
      <c r="L28" s="196">
        <v>1</v>
      </c>
      <c r="M28" s="196"/>
      <c r="N28" s="196">
        <v>1</v>
      </c>
      <c r="O28" s="196">
        <v>2</v>
      </c>
      <c r="P28" s="209"/>
      <c r="Q28" s="212">
        <f t="shared" si="4"/>
        <v>2</v>
      </c>
      <c r="R28" s="212">
        <f t="shared" si="5"/>
        <v>4</v>
      </c>
      <c r="S28" s="212">
        <f t="shared" si="6"/>
        <v>0</v>
      </c>
      <c r="T28" s="196"/>
      <c r="U28" s="212" t="e">
        <f t="shared" si="7"/>
        <v>#VALUE!</v>
      </c>
      <c r="V28" s="196"/>
      <c r="W28" s="196"/>
      <c r="Y28" s="229">
        <f t="shared" si="8"/>
        <v>0</v>
      </c>
      <c r="Z28" s="230">
        <f t="shared" si="9"/>
        <v>0</v>
      </c>
      <c r="AA28" s="230">
        <f t="shared" si="10"/>
        <v>0</v>
      </c>
      <c r="AB28" s="230">
        <f t="shared" si="11"/>
        <v>0.1</v>
      </c>
      <c r="AC28" s="230">
        <f t="shared" si="12"/>
        <v>0.1</v>
      </c>
      <c r="AD28" s="230">
        <f t="shared" si="13"/>
        <v>0.1</v>
      </c>
      <c r="AE28" s="231">
        <f t="shared" si="14"/>
        <v>0.2</v>
      </c>
      <c r="AF28" s="212">
        <f t="shared" si="15"/>
        <v>0</v>
      </c>
    </row>
    <row r="29" spans="2:32" ht="12.75">
      <c r="B29" s="208"/>
      <c r="C29" s="206" t="s">
        <v>539</v>
      </c>
      <c r="D29" s="189" t="s">
        <v>1059</v>
      </c>
      <c r="E29" s="189">
        <v>0.1</v>
      </c>
      <c r="F29" s="196"/>
      <c r="H29" s="196"/>
      <c r="I29" s="196"/>
      <c r="J29" s="196"/>
      <c r="K29" s="196">
        <v>1</v>
      </c>
      <c r="L29" s="196">
        <v>1</v>
      </c>
      <c r="M29" s="196"/>
      <c r="N29" s="196">
        <v>1</v>
      </c>
      <c r="O29" s="196">
        <v>1</v>
      </c>
      <c r="P29" s="209"/>
      <c r="Q29" s="212">
        <f t="shared" si="4"/>
        <v>2</v>
      </c>
      <c r="R29" s="212">
        <f t="shared" si="5"/>
        <v>2</v>
      </c>
      <c r="S29" s="212">
        <f t="shared" si="6"/>
        <v>0</v>
      </c>
      <c r="T29" s="196">
        <v>2</v>
      </c>
      <c r="U29" s="212" t="e">
        <f t="shared" si="7"/>
        <v>#VALUE!</v>
      </c>
      <c r="V29" s="196"/>
      <c r="W29" s="196"/>
      <c r="Y29" s="229">
        <f t="shared" si="8"/>
        <v>0</v>
      </c>
      <c r="Z29" s="230">
        <f t="shared" si="9"/>
        <v>0</v>
      </c>
      <c r="AA29" s="230">
        <f t="shared" si="10"/>
        <v>0</v>
      </c>
      <c r="AB29" s="230">
        <f t="shared" si="11"/>
        <v>0.1</v>
      </c>
      <c r="AC29" s="230">
        <f t="shared" si="12"/>
        <v>0.1</v>
      </c>
      <c r="AD29" s="230">
        <f t="shared" si="13"/>
        <v>0.1</v>
      </c>
      <c r="AE29" s="231">
        <f t="shared" si="14"/>
        <v>0.1</v>
      </c>
      <c r="AF29" s="212">
        <f t="shared" si="15"/>
        <v>0</v>
      </c>
    </row>
    <row r="30" spans="2:32" ht="12.75">
      <c r="B30" s="208" t="s">
        <v>237</v>
      </c>
      <c r="C30" s="206" t="s">
        <v>249</v>
      </c>
      <c r="D30" s="189" t="s">
        <v>1061</v>
      </c>
      <c r="E30" s="189">
        <v>0.1</v>
      </c>
      <c r="F30" s="196"/>
      <c r="H30" s="196">
        <v>1</v>
      </c>
      <c r="I30" s="196">
        <v>1</v>
      </c>
      <c r="J30" s="196"/>
      <c r="K30" s="196">
        <v>1</v>
      </c>
      <c r="L30" s="196">
        <v>1</v>
      </c>
      <c r="M30" s="196"/>
      <c r="N30" s="196">
        <v>1</v>
      </c>
      <c r="O30" s="196">
        <v>1</v>
      </c>
      <c r="P30" s="209"/>
      <c r="Q30" s="212">
        <f t="shared" si="4"/>
        <v>2</v>
      </c>
      <c r="R30" s="212">
        <f t="shared" si="5"/>
        <v>2</v>
      </c>
      <c r="S30" s="212">
        <f t="shared" si="6"/>
        <v>0</v>
      </c>
      <c r="T30" s="196">
        <v>2</v>
      </c>
      <c r="U30" s="212" t="e">
        <f t="shared" si="7"/>
        <v>#VALUE!</v>
      </c>
      <c r="V30" s="196"/>
      <c r="W30" s="196"/>
      <c r="Y30" s="229">
        <f t="shared" si="8"/>
        <v>0</v>
      </c>
      <c r="Z30" s="230">
        <f t="shared" si="9"/>
        <v>0.1</v>
      </c>
      <c r="AA30" s="230">
        <f t="shared" si="10"/>
        <v>0.1</v>
      </c>
      <c r="AB30" s="230">
        <f t="shared" si="11"/>
        <v>0.1</v>
      </c>
      <c r="AC30" s="230">
        <f t="shared" si="12"/>
        <v>0.1</v>
      </c>
      <c r="AD30" s="230">
        <f t="shared" si="13"/>
        <v>0.1</v>
      </c>
      <c r="AE30" s="231">
        <f t="shared" si="14"/>
        <v>0.1</v>
      </c>
      <c r="AF30" s="212">
        <f t="shared" si="15"/>
        <v>0</v>
      </c>
    </row>
    <row r="31" spans="2:32" ht="12.75">
      <c r="B31" s="208" t="s">
        <v>237</v>
      </c>
      <c r="C31" s="206" t="s">
        <v>251</v>
      </c>
      <c r="D31" s="189" t="s">
        <v>1062</v>
      </c>
      <c r="E31" s="189">
        <v>0.1</v>
      </c>
      <c r="F31" s="196"/>
      <c r="H31" s="196">
        <v>1</v>
      </c>
      <c r="I31" s="196">
        <v>1</v>
      </c>
      <c r="J31" s="196"/>
      <c r="K31" s="196"/>
      <c r="L31" s="196" t="s">
        <v>894</v>
      </c>
      <c r="M31" s="196"/>
      <c r="N31" s="194"/>
      <c r="O31" s="194"/>
      <c r="P31" s="197"/>
      <c r="Q31" s="212">
        <f t="shared" si="4"/>
        <v>0</v>
      </c>
      <c r="R31" s="212">
        <f t="shared" si="5"/>
        <v>0</v>
      </c>
      <c r="S31" s="212">
        <f t="shared" si="6"/>
        <v>0</v>
      </c>
      <c r="T31" s="196"/>
      <c r="U31" s="212" t="e">
        <f t="shared" si="7"/>
        <v>#VALUE!</v>
      </c>
      <c r="V31" s="196"/>
      <c r="W31" s="196"/>
      <c r="Y31" s="229">
        <f t="shared" si="8"/>
        <v>0</v>
      </c>
      <c r="Z31" s="230">
        <f t="shared" si="9"/>
        <v>0.1</v>
      </c>
      <c r="AA31" s="230">
        <f t="shared" si="10"/>
        <v>0.1</v>
      </c>
      <c r="AB31" s="230">
        <f t="shared" si="11"/>
        <v>0</v>
      </c>
      <c r="AC31" s="230" t="e">
        <f t="shared" si="12"/>
        <v>#VALUE!</v>
      </c>
      <c r="AD31" s="230">
        <f t="shared" si="13"/>
        <v>0</v>
      </c>
      <c r="AE31" s="231">
        <f t="shared" si="14"/>
        <v>0</v>
      </c>
      <c r="AF31" s="212">
        <f t="shared" si="15"/>
        <v>0</v>
      </c>
    </row>
    <row r="32" spans="2:32" ht="12.75">
      <c r="B32" s="208" t="s">
        <v>237</v>
      </c>
      <c r="C32" s="206" t="s">
        <v>253</v>
      </c>
      <c r="D32" s="189" t="s">
        <v>1063</v>
      </c>
      <c r="E32" s="189">
        <v>0.1</v>
      </c>
      <c r="F32" s="196"/>
      <c r="H32" s="196">
        <v>1</v>
      </c>
      <c r="I32" s="196">
        <v>1</v>
      </c>
      <c r="J32" s="196"/>
      <c r="K32" s="196">
        <v>1</v>
      </c>
      <c r="L32" s="196">
        <v>1</v>
      </c>
      <c r="M32" s="196"/>
      <c r="N32" s="196">
        <v>1</v>
      </c>
      <c r="O32" s="196">
        <v>1</v>
      </c>
      <c r="P32" s="209"/>
      <c r="Q32" s="212">
        <f t="shared" si="4"/>
        <v>2</v>
      </c>
      <c r="R32" s="212">
        <f t="shared" si="5"/>
        <v>2</v>
      </c>
      <c r="S32" s="212">
        <f t="shared" si="6"/>
        <v>0</v>
      </c>
      <c r="T32" s="196">
        <v>2</v>
      </c>
      <c r="U32" s="212" t="e">
        <f t="shared" si="7"/>
        <v>#VALUE!</v>
      </c>
      <c r="V32" s="196"/>
      <c r="W32" s="196"/>
      <c r="Y32" s="229">
        <f t="shared" si="8"/>
        <v>0</v>
      </c>
      <c r="Z32" s="230">
        <f t="shared" si="9"/>
        <v>0.1</v>
      </c>
      <c r="AA32" s="230">
        <f t="shared" si="10"/>
        <v>0.1</v>
      </c>
      <c r="AB32" s="230">
        <f t="shared" si="11"/>
        <v>0.1</v>
      </c>
      <c r="AC32" s="230">
        <f t="shared" si="12"/>
        <v>0.1</v>
      </c>
      <c r="AD32" s="230">
        <f t="shared" si="13"/>
        <v>0.1</v>
      </c>
      <c r="AE32" s="231">
        <f t="shared" si="14"/>
        <v>0.1</v>
      </c>
      <c r="AF32" s="212">
        <f t="shared" si="15"/>
        <v>0</v>
      </c>
    </row>
    <row r="33" spans="2:32" ht="12.75">
      <c r="B33" s="208" t="s">
        <v>237</v>
      </c>
      <c r="C33" s="206" t="s">
        <v>247</v>
      </c>
      <c r="D33" s="189" t="s">
        <v>1064</v>
      </c>
      <c r="E33" s="189">
        <v>0.1</v>
      </c>
      <c r="F33" s="196"/>
      <c r="G33" s="189">
        <v>4</v>
      </c>
      <c r="H33" s="196">
        <v>4</v>
      </c>
      <c r="I33" s="196">
        <v>4</v>
      </c>
      <c r="J33" s="196"/>
      <c r="K33" s="196"/>
      <c r="L33" s="196">
        <v>3</v>
      </c>
      <c r="M33" s="196"/>
      <c r="N33" s="196">
        <v>3</v>
      </c>
      <c r="O33" s="196">
        <v>3</v>
      </c>
      <c r="P33" s="209"/>
      <c r="Q33" s="212">
        <f t="shared" si="4"/>
        <v>6</v>
      </c>
      <c r="R33" s="212">
        <f t="shared" si="5"/>
        <v>6</v>
      </c>
      <c r="S33" s="212">
        <f t="shared" si="6"/>
        <v>8</v>
      </c>
      <c r="T33" s="196"/>
      <c r="U33" s="212">
        <f t="shared" si="7"/>
        <v>2</v>
      </c>
      <c r="V33" s="196"/>
      <c r="W33" s="196">
        <v>4</v>
      </c>
      <c r="Y33" s="229">
        <f t="shared" si="8"/>
        <v>0.4</v>
      </c>
      <c r="Z33" s="230">
        <f t="shared" si="9"/>
        <v>0.4</v>
      </c>
      <c r="AA33" s="230">
        <f t="shared" si="10"/>
        <v>0.4</v>
      </c>
      <c r="AB33" s="230">
        <f t="shared" si="11"/>
        <v>0</v>
      </c>
      <c r="AC33" s="230">
        <f t="shared" si="12"/>
        <v>0.30000000000000004</v>
      </c>
      <c r="AD33" s="230">
        <f t="shared" si="13"/>
        <v>0.30000000000000004</v>
      </c>
      <c r="AE33" s="231">
        <f t="shared" si="14"/>
        <v>0.30000000000000004</v>
      </c>
      <c r="AF33" s="212">
        <f t="shared" si="15"/>
        <v>0.4</v>
      </c>
    </row>
    <row r="34" spans="2:32" ht="12.75">
      <c r="B34" s="208"/>
      <c r="C34" s="206"/>
      <c r="D34" s="189" t="s">
        <v>1064</v>
      </c>
      <c r="E34" s="189">
        <v>0.15</v>
      </c>
      <c r="F34" s="196"/>
      <c r="H34" s="196"/>
      <c r="I34" s="196"/>
      <c r="J34" s="196"/>
      <c r="K34" s="196">
        <v>1</v>
      </c>
      <c r="L34" s="196"/>
      <c r="M34" s="196"/>
      <c r="N34" s="194"/>
      <c r="O34" s="194"/>
      <c r="P34" s="197"/>
      <c r="Q34" s="212">
        <f t="shared" si="4"/>
        <v>0</v>
      </c>
      <c r="R34" s="212">
        <f t="shared" si="5"/>
        <v>0</v>
      </c>
      <c r="S34" s="212">
        <f t="shared" si="6"/>
        <v>0</v>
      </c>
      <c r="T34" s="196"/>
      <c r="U34" s="212" t="e">
        <f t="shared" si="7"/>
        <v>#VALUE!</v>
      </c>
      <c r="V34" s="196"/>
      <c r="W34" s="196"/>
      <c r="Y34" s="229">
        <f t="shared" si="8"/>
        <v>0</v>
      </c>
      <c r="Z34" s="230">
        <f t="shared" si="9"/>
        <v>0</v>
      </c>
      <c r="AA34" s="230">
        <f t="shared" si="10"/>
        <v>0</v>
      </c>
      <c r="AB34" s="230">
        <f t="shared" si="11"/>
        <v>0.15</v>
      </c>
      <c r="AC34" s="230">
        <f t="shared" si="12"/>
        <v>0</v>
      </c>
      <c r="AD34" s="230">
        <f t="shared" si="13"/>
        <v>0</v>
      </c>
      <c r="AE34" s="231">
        <f t="shared" si="14"/>
        <v>0</v>
      </c>
      <c r="AF34" s="212">
        <f t="shared" si="15"/>
        <v>0</v>
      </c>
    </row>
    <row r="35" spans="2:32" ht="12.75">
      <c r="B35" s="208" t="s">
        <v>237</v>
      </c>
      <c r="C35" s="206" t="s">
        <v>240</v>
      </c>
      <c r="D35" s="189" t="s">
        <v>1065</v>
      </c>
      <c r="E35" s="189">
        <v>0.1</v>
      </c>
      <c r="F35" s="196"/>
      <c r="G35" s="189">
        <v>1</v>
      </c>
      <c r="H35" s="196" t="s">
        <v>606</v>
      </c>
      <c r="I35" s="196" t="s">
        <v>606</v>
      </c>
      <c r="J35" s="196"/>
      <c r="K35" s="196" t="s">
        <v>606</v>
      </c>
      <c r="L35" s="196" t="s">
        <v>606</v>
      </c>
      <c r="M35" s="196"/>
      <c r="N35" s="194">
        <v>0</v>
      </c>
      <c r="O35" s="194">
        <v>0</v>
      </c>
      <c r="P35" s="197"/>
      <c r="Q35" s="212">
        <f t="shared" si="4"/>
        <v>0</v>
      </c>
      <c r="R35" s="212">
        <f t="shared" si="5"/>
        <v>0</v>
      </c>
      <c r="S35" s="212">
        <f t="shared" si="6"/>
        <v>2</v>
      </c>
      <c r="T35" s="196">
        <v>1</v>
      </c>
      <c r="U35" s="212" t="e">
        <f t="shared" si="7"/>
        <v>#VALUE!</v>
      </c>
      <c r="V35" s="196"/>
      <c r="W35" s="196">
        <v>1</v>
      </c>
      <c r="Y35" s="229">
        <f t="shared" si="8"/>
        <v>0.1</v>
      </c>
      <c r="Z35" s="230" t="e">
        <f t="shared" si="9"/>
        <v>#VALUE!</v>
      </c>
      <c r="AA35" s="230" t="e">
        <f t="shared" si="10"/>
        <v>#VALUE!</v>
      </c>
      <c r="AB35" s="230" t="e">
        <f t="shared" si="11"/>
        <v>#VALUE!</v>
      </c>
      <c r="AC35" s="230" t="e">
        <f t="shared" si="12"/>
        <v>#VALUE!</v>
      </c>
      <c r="AD35" s="230">
        <f t="shared" si="13"/>
        <v>0</v>
      </c>
      <c r="AE35" s="231">
        <f t="shared" si="14"/>
        <v>0</v>
      </c>
      <c r="AF35" s="212">
        <f t="shared" si="15"/>
        <v>0.1</v>
      </c>
    </row>
    <row r="36" spans="2:32" ht="12.75">
      <c r="B36" s="200" t="s">
        <v>237</v>
      </c>
      <c r="C36" s="201" t="s">
        <v>238</v>
      </c>
      <c r="D36" s="232" t="s">
        <v>1065</v>
      </c>
      <c r="E36" s="232">
        <v>0.30000000000000004</v>
      </c>
      <c r="F36" s="196"/>
      <c r="G36" s="232">
        <v>1</v>
      </c>
      <c r="H36" s="207" t="s">
        <v>606</v>
      </c>
      <c r="I36" s="207" t="s">
        <v>606</v>
      </c>
      <c r="J36" s="196"/>
      <c r="K36" s="207" t="s">
        <v>606</v>
      </c>
      <c r="L36" s="207" t="s">
        <v>606</v>
      </c>
      <c r="M36" s="196"/>
      <c r="N36" s="202">
        <v>2</v>
      </c>
      <c r="O36" s="202">
        <v>2</v>
      </c>
      <c r="P36" s="197"/>
      <c r="Q36" s="233">
        <f t="shared" si="4"/>
        <v>4</v>
      </c>
      <c r="R36" s="233">
        <f t="shared" si="5"/>
        <v>4</v>
      </c>
      <c r="S36" s="233">
        <f t="shared" si="6"/>
        <v>2</v>
      </c>
      <c r="T36" s="207">
        <v>2</v>
      </c>
      <c r="U36" s="233">
        <f t="shared" si="7"/>
        <v>0</v>
      </c>
      <c r="V36" s="196"/>
      <c r="W36" s="207">
        <v>1</v>
      </c>
      <c r="Y36" s="234">
        <f t="shared" si="8"/>
        <v>0.30000000000000004</v>
      </c>
      <c r="Z36" s="235" t="e">
        <f t="shared" si="9"/>
        <v>#VALUE!</v>
      </c>
      <c r="AA36" s="235" t="e">
        <f t="shared" si="10"/>
        <v>#VALUE!</v>
      </c>
      <c r="AB36" s="235" t="e">
        <f t="shared" si="11"/>
        <v>#VALUE!</v>
      </c>
      <c r="AC36" s="235" t="e">
        <f t="shared" si="12"/>
        <v>#VALUE!</v>
      </c>
      <c r="AD36" s="235">
        <f t="shared" si="13"/>
        <v>0.6000000000000001</v>
      </c>
      <c r="AE36" s="236">
        <f t="shared" si="14"/>
        <v>0.6000000000000001</v>
      </c>
      <c r="AF36" s="233">
        <f t="shared" si="15"/>
        <v>0.30000000000000004</v>
      </c>
    </row>
    <row r="37" spans="2:32" ht="12.75">
      <c r="B37" s="222" t="s">
        <v>1066</v>
      </c>
      <c r="C37" s="206"/>
      <c r="D37" s="189"/>
      <c r="E37" s="189"/>
      <c r="F37" s="196"/>
      <c r="H37" s="196"/>
      <c r="I37" s="196"/>
      <c r="J37" s="196"/>
      <c r="K37" s="196"/>
      <c r="L37" s="199"/>
      <c r="M37" s="196"/>
      <c r="N37" s="194"/>
      <c r="O37" s="194"/>
      <c r="P37" s="197"/>
      <c r="Q37" s="196"/>
      <c r="R37" s="196"/>
      <c r="S37" s="196"/>
      <c r="T37" s="196"/>
      <c r="U37" s="196"/>
      <c r="V37" s="196"/>
      <c r="W37" s="196"/>
      <c r="Y37" s="237"/>
      <c r="Z37" s="238"/>
      <c r="AA37" s="238"/>
      <c r="AB37" s="238"/>
      <c r="AC37" s="238"/>
      <c r="AD37" s="238"/>
      <c r="AE37" s="239"/>
      <c r="AF37" s="199"/>
    </row>
    <row r="38" spans="2:32" ht="12.75">
      <c r="B38" s="208" t="s">
        <v>226</v>
      </c>
      <c r="C38" s="206" t="s">
        <v>227</v>
      </c>
      <c r="D38" s="220" t="s">
        <v>1067</v>
      </c>
      <c r="E38" s="189"/>
      <c r="F38" s="196"/>
      <c r="G38" s="221"/>
      <c r="H38" s="204"/>
      <c r="I38" s="204"/>
      <c r="J38" s="196"/>
      <c r="K38" s="221"/>
      <c r="L38" s="204"/>
      <c r="M38" s="196"/>
      <c r="N38" s="194" t="s">
        <v>140</v>
      </c>
      <c r="O38" s="194" t="s">
        <v>140</v>
      </c>
      <c r="P38" s="197"/>
      <c r="Q38" s="196"/>
      <c r="R38" s="196"/>
      <c r="S38" s="196"/>
      <c r="T38" s="196"/>
      <c r="U38" s="196"/>
      <c r="V38" s="196"/>
      <c r="W38" s="196"/>
      <c r="Y38" s="237"/>
      <c r="Z38" s="238"/>
      <c r="AA38" s="238"/>
      <c r="AB38" s="238"/>
      <c r="AC38" s="238"/>
      <c r="AD38" s="238"/>
      <c r="AE38" s="239"/>
      <c r="AF38" s="196"/>
    </row>
    <row r="39" spans="2:32" ht="12.75">
      <c r="B39" s="208" t="s">
        <v>226</v>
      </c>
      <c r="C39" s="206" t="s">
        <v>229</v>
      </c>
      <c r="D39" s="220" t="s">
        <v>1067</v>
      </c>
      <c r="E39" s="189"/>
      <c r="F39" s="196"/>
      <c r="G39" s="221" t="s">
        <v>140</v>
      </c>
      <c r="H39" s="204"/>
      <c r="I39" s="204"/>
      <c r="J39" s="196"/>
      <c r="K39" s="221" t="s">
        <v>140</v>
      </c>
      <c r="L39" s="204"/>
      <c r="M39" s="196"/>
      <c r="N39" s="194"/>
      <c r="O39" s="194"/>
      <c r="P39" s="197"/>
      <c r="Q39" s="196"/>
      <c r="R39" s="196"/>
      <c r="S39" s="196"/>
      <c r="T39" s="196"/>
      <c r="U39" s="196"/>
      <c r="V39" s="196"/>
      <c r="W39" s="196"/>
      <c r="Y39" s="237"/>
      <c r="Z39" s="238"/>
      <c r="AA39" s="238"/>
      <c r="AB39" s="238"/>
      <c r="AC39" s="238"/>
      <c r="AD39" s="238"/>
      <c r="AE39" s="239"/>
      <c r="AF39" s="196"/>
    </row>
    <row r="40" spans="2:32" ht="12.75">
      <c r="B40" s="208" t="s">
        <v>226</v>
      </c>
      <c r="C40" s="206" t="s">
        <v>230</v>
      </c>
      <c r="D40" s="220" t="s">
        <v>1067</v>
      </c>
      <c r="E40" s="189"/>
      <c r="F40" s="196"/>
      <c r="G40" s="221"/>
      <c r="H40" s="204" t="s">
        <v>140</v>
      </c>
      <c r="I40" s="204" t="s">
        <v>140</v>
      </c>
      <c r="J40" s="196"/>
      <c r="K40" s="221"/>
      <c r="L40" s="204" t="s">
        <v>140</v>
      </c>
      <c r="M40" s="196"/>
      <c r="N40" s="194"/>
      <c r="O40" s="194"/>
      <c r="P40" s="197"/>
      <c r="Q40" s="196"/>
      <c r="R40" s="196"/>
      <c r="S40" s="196"/>
      <c r="T40" s="196"/>
      <c r="U40" s="196"/>
      <c r="V40" s="196"/>
      <c r="W40" s="196"/>
      <c r="Y40" s="237"/>
      <c r="Z40" s="238"/>
      <c r="AA40" s="238"/>
      <c r="AB40" s="238"/>
      <c r="AC40" s="238"/>
      <c r="AD40" s="238"/>
      <c r="AE40" s="239"/>
      <c r="AF40" s="196"/>
    </row>
    <row r="41" spans="2:32" ht="12.75">
      <c r="B41" s="208"/>
      <c r="C41" s="206"/>
      <c r="D41" s="220"/>
      <c r="E41" s="189"/>
      <c r="F41" s="196"/>
      <c r="G41" s="221"/>
      <c r="H41" s="204"/>
      <c r="I41" s="204"/>
      <c r="J41" s="196"/>
      <c r="K41" s="221"/>
      <c r="L41" s="204"/>
      <c r="M41" s="196"/>
      <c r="N41" s="194"/>
      <c r="O41" s="194"/>
      <c r="P41" s="197"/>
      <c r="Q41" s="196"/>
      <c r="R41" s="196"/>
      <c r="S41" s="196"/>
      <c r="T41" s="196"/>
      <c r="U41" s="196"/>
      <c r="V41" s="196"/>
      <c r="W41" s="196"/>
      <c r="Y41" s="237"/>
      <c r="Z41" s="238"/>
      <c r="AA41" s="238"/>
      <c r="AB41" s="238"/>
      <c r="AC41" s="238"/>
      <c r="AD41" s="238"/>
      <c r="AE41" s="239"/>
      <c r="AF41" s="196"/>
    </row>
    <row r="42" spans="2:32" ht="12.75">
      <c r="B42" s="208"/>
      <c r="C42" s="188" t="s">
        <v>1068</v>
      </c>
      <c r="F42" s="196"/>
      <c r="G42" s="221"/>
      <c r="H42" s="204"/>
      <c r="I42" s="204"/>
      <c r="J42" s="196"/>
      <c r="K42" s="221"/>
      <c r="L42" s="196"/>
      <c r="M42" s="196"/>
      <c r="N42" s="194">
        <v>27</v>
      </c>
      <c r="O42" s="194">
        <v>27</v>
      </c>
      <c r="P42" s="197"/>
      <c r="Q42" s="196"/>
      <c r="R42" s="196"/>
      <c r="S42" s="196"/>
      <c r="T42" s="196"/>
      <c r="U42" s="196"/>
      <c r="V42" s="196"/>
      <c r="W42" s="194">
        <v>27</v>
      </c>
      <c r="Y42" s="237"/>
      <c r="Z42" s="238"/>
      <c r="AA42" s="238"/>
      <c r="AB42" s="238"/>
      <c r="AC42" s="238"/>
      <c r="AD42" s="238"/>
      <c r="AE42" s="239"/>
      <c r="AF42" s="196"/>
    </row>
    <row r="43" spans="2:32" ht="12.75">
      <c r="B43" s="208"/>
      <c r="C43" s="188" t="s">
        <v>1069</v>
      </c>
      <c r="F43" s="196"/>
      <c r="G43" s="221"/>
      <c r="H43" s="204"/>
      <c r="I43" s="204"/>
      <c r="J43" s="196"/>
      <c r="K43" s="221"/>
      <c r="L43" s="196"/>
      <c r="M43" s="196"/>
      <c r="N43" s="194">
        <v>2.05</v>
      </c>
      <c r="O43" s="194">
        <v>2.05</v>
      </c>
      <c r="P43" s="197"/>
      <c r="Q43" s="196"/>
      <c r="R43" s="196"/>
      <c r="S43" s="196"/>
      <c r="T43" s="196"/>
      <c r="U43" s="196"/>
      <c r="V43" s="196"/>
      <c r="W43" s="194">
        <v>2.05</v>
      </c>
      <c r="Y43" s="237"/>
      <c r="Z43" s="238"/>
      <c r="AA43" s="238"/>
      <c r="AB43" s="238"/>
      <c r="AC43" s="238"/>
      <c r="AD43" s="238"/>
      <c r="AE43" s="239"/>
      <c r="AF43" s="196"/>
    </row>
    <row r="44" spans="2:32" ht="12.75">
      <c r="B44" s="208"/>
      <c r="C44" s="188" t="s">
        <v>1070</v>
      </c>
      <c r="F44" s="196"/>
      <c r="G44" s="221"/>
      <c r="H44" s="204"/>
      <c r="I44" s="204"/>
      <c r="J44" s="196"/>
      <c r="K44" s="221"/>
      <c r="L44" s="196"/>
      <c r="M44" s="196"/>
      <c r="N44" s="194">
        <v>3.9</v>
      </c>
      <c r="O44" s="194">
        <v>3.9</v>
      </c>
      <c r="P44" s="197"/>
      <c r="Q44" s="196"/>
      <c r="R44" s="196"/>
      <c r="S44" s="196"/>
      <c r="T44" s="196"/>
      <c r="U44" s="196"/>
      <c r="V44" s="196"/>
      <c r="W44" s="194">
        <v>3.9</v>
      </c>
      <c r="Y44" s="237"/>
      <c r="Z44" s="238"/>
      <c r="AA44" s="238"/>
      <c r="AB44" s="238"/>
      <c r="AC44" s="238"/>
      <c r="AD44" s="238"/>
      <c r="AE44" s="239"/>
      <c r="AF44" s="196"/>
    </row>
    <row r="45" spans="2:32" ht="12.75">
      <c r="B45" s="208"/>
      <c r="C45" s="188" t="s">
        <v>1071</v>
      </c>
      <c r="F45" s="196"/>
      <c r="G45" s="221"/>
      <c r="H45" s="204"/>
      <c r="I45" s="204"/>
      <c r="J45" s="196"/>
      <c r="K45" s="221"/>
      <c r="L45" s="196"/>
      <c r="M45" s="196"/>
      <c r="N45" s="194">
        <v>3.6</v>
      </c>
      <c r="O45" s="194">
        <v>3.6</v>
      </c>
      <c r="P45" s="197"/>
      <c r="Q45" s="196"/>
      <c r="R45" s="196"/>
      <c r="S45" s="196"/>
      <c r="T45" s="196"/>
      <c r="U45" s="196"/>
      <c r="V45" s="196"/>
      <c r="W45" s="194">
        <v>3.6</v>
      </c>
      <c r="Y45" s="237"/>
      <c r="Z45" s="238"/>
      <c r="AA45" s="238"/>
      <c r="AB45" s="238"/>
      <c r="AC45" s="238"/>
      <c r="AD45" s="238"/>
      <c r="AE45" s="239"/>
      <c r="AF45" s="196"/>
    </row>
    <row r="46" spans="2:32" ht="12.75">
      <c r="B46" s="208"/>
      <c r="C46" s="188" t="s">
        <v>1072</v>
      </c>
      <c r="F46" s="196"/>
      <c r="G46" s="221"/>
      <c r="H46" s="204"/>
      <c r="I46" s="204"/>
      <c r="J46" s="196"/>
      <c r="K46" s="221"/>
      <c r="L46" s="196"/>
      <c r="M46" s="196"/>
      <c r="N46" s="194">
        <v>19.5</v>
      </c>
      <c r="O46" s="194">
        <v>19.5</v>
      </c>
      <c r="P46" s="197"/>
      <c r="Q46" s="196"/>
      <c r="R46" s="196"/>
      <c r="S46" s="196"/>
      <c r="T46" s="196"/>
      <c r="U46" s="196"/>
      <c r="V46" s="196"/>
      <c r="W46" s="194">
        <v>19.5</v>
      </c>
      <c r="Y46" s="237"/>
      <c r="Z46" s="238"/>
      <c r="AA46" s="238"/>
      <c r="AB46" s="238"/>
      <c r="AC46" s="238"/>
      <c r="AD46" s="238"/>
      <c r="AE46" s="239"/>
      <c r="AF46" s="196"/>
    </row>
    <row r="47" spans="2:32" ht="12.75">
      <c r="B47" s="208"/>
      <c r="C47" s="188" t="s">
        <v>1073</v>
      </c>
      <c r="F47" s="196"/>
      <c r="G47" s="221"/>
      <c r="H47" s="204"/>
      <c r="I47" s="204"/>
      <c r="J47" s="196"/>
      <c r="K47" s="221"/>
      <c r="L47" s="196"/>
      <c r="M47" s="196"/>
      <c r="N47" s="194">
        <v>2.05</v>
      </c>
      <c r="O47" s="194">
        <v>2.05</v>
      </c>
      <c r="P47" s="197"/>
      <c r="Q47" s="196"/>
      <c r="R47" s="196"/>
      <c r="S47" s="196"/>
      <c r="T47" s="196"/>
      <c r="U47" s="196"/>
      <c r="V47" s="196"/>
      <c r="W47" s="194">
        <v>2.05</v>
      </c>
      <c r="Y47" s="237"/>
      <c r="Z47" s="238"/>
      <c r="AA47" s="238"/>
      <c r="AB47" s="238"/>
      <c r="AC47" s="238"/>
      <c r="AD47" s="238"/>
      <c r="AE47" s="239"/>
      <c r="AF47" s="196"/>
    </row>
    <row r="48" spans="2:32" ht="12.75">
      <c r="B48" s="208"/>
      <c r="C48" s="188" t="s">
        <v>1074</v>
      </c>
      <c r="F48" s="196"/>
      <c r="G48" s="221"/>
      <c r="H48" s="204"/>
      <c r="I48" s="204"/>
      <c r="J48" s="196"/>
      <c r="K48" s="221"/>
      <c r="L48" s="196"/>
      <c r="M48" s="196"/>
      <c r="N48" s="194">
        <v>12</v>
      </c>
      <c r="O48" s="194">
        <v>12</v>
      </c>
      <c r="P48" s="197"/>
      <c r="Q48" s="196"/>
      <c r="R48" s="196"/>
      <c r="S48" s="196"/>
      <c r="T48" s="196"/>
      <c r="U48" s="196"/>
      <c r="V48" s="196"/>
      <c r="W48" s="194">
        <v>12</v>
      </c>
      <c r="Y48" s="237"/>
      <c r="Z48" s="238"/>
      <c r="AA48" s="238"/>
      <c r="AB48" s="238"/>
      <c r="AC48" s="238"/>
      <c r="AD48" s="238"/>
      <c r="AE48" s="239"/>
      <c r="AF48" s="196"/>
    </row>
    <row r="49" spans="2:32" ht="12.75">
      <c r="B49" s="208"/>
      <c r="C49" s="188" t="s">
        <v>1075</v>
      </c>
      <c r="F49" s="196"/>
      <c r="G49" s="221"/>
      <c r="H49" s="204"/>
      <c r="I49" s="204"/>
      <c r="J49" s="196"/>
      <c r="K49" s="221"/>
      <c r="L49" s="196"/>
      <c r="M49" s="196"/>
      <c r="N49" s="194">
        <v>6.7</v>
      </c>
      <c r="O49" s="194">
        <v>6.7</v>
      </c>
      <c r="P49" s="197"/>
      <c r="Q49" s="196"/>
      <c r="R49" s="196"/>
      <c r="S49" s="196"/>
      <c r="T49" s="196"/>
      <c r="U49" s="196"/>
      <c r="V49" s="196"/>
      <c r="W49" s="194">
        <v>6.7</v>
      </c>
      <c r="Y49" s="237"/>
      <c r="Z49" s="238"/>
      <c r="AA49" s="238"/>
      <c r="AB49" s="238"/>
      <c r="AC49" s="238"/>
      <c r="AD49" s="238"/>
      <c r="AE49" s="239"/>
      <c r="AF49" s="196"/>
    </row>
    <row r="50" spans="2:32" ht="12.75">
      <c r="B50" s="222"/>
      <c r="C50" s="188" t="s">
        <v>1076</v>
      </c>
      <c r="F50" s="196"/>
      <c r="H50" s="196"/>
      <c r="I50" s="196"/>
      <c r="J50" s="196"/>
      <c r="K50" s="196"/>
      <c r="L50" s="212"/>
      <c r="M50" s="196"/>
      <c r="N50" s="217">
        <f>N46-N48+N47-N49</f>
        <v>2.8500000000000005</v>
      </c>
      <c r="O50" s="217">
        <f>O46-O48+O47-O49</f>
        <v>2.8500000000000005</v>
      </c>
      <c r="P50" s="197"/>
      <c r="Q50" s="196"/>
      <c r="R50" s="196"/>
      <c r="S50" s="196"/>
      <c r="T50" s="196"/>
      <c r="U50" s="196"/>
      <c r="V50" s="196"/>
      <c r="W50" s="217">
        <f>W46-W48+W47-W49</f>
        <v>2.8500000000000005</v>
      </c>
      <c r="Y50" s="237"/>
      <c r="Z50" s="238"/>
      <c r="AA50" s="238"/>
      <c r="AB50" s="238"/>
      <c r="AC50" s="238"/>
      <c r="AD50" s="238"/>
      <c r="AE50" s="239"/>
      <c r="AF50" s="196"/>
    </row>
    <row r="51" spans="2:32" ht="12.75">
      <c r="B51" s="222"/>
      <c r="C51" s="206"/>
      <c r="D51" s="189"/>
      <c r="E51" s="189"/>
      <c r="F51" s="196"/>
      <c r="H51" s="196"/>
      <c r="I51" s="196"/>
      <c r="J51" s="196"/>
      <c r="K51" s="196"/>
      <c r="L51" s="196"/>
      <c r="M51" s="196"/>
      <c r="N51" s="194"/>
      <c r="O51" s="194"/>
      <c r="P51" s="197"/>
      <c r="Q51" s="196"/>
      <c r="R51" s="196"/>
      <c r="S51" s="196"/>
      <c r="T51" s="196"/>
      <c r="U51" s="196"/>
      <c r="V51" s="196"/>
      <c r="W51" s="196"/>
      <c r="Y51" s="237"/>
      <c r="Z51" s="238"/>
      <c r="AA51" s="238"/>
      <c r="AB51" s="238"/>
      <c r="AC51" s="238"/>
      <c r="AD51" s="238"/>
      <c r="AE51" s="239"/>
      <c r="AF51" s="196"/>
    </row>
    <row r="52" spans="2:32" ht="12.75">
      <c r="B52" s="208" t="s">
        <v>255</v>
      </c>
      <c r="C52" s="206" t="s">
        <v>256</v>
      </c>
      <c r="D52" s="197" t="s">
        <v>1077</v>
      </c>
      <c r="E52" s="194"/>
      <c r="F52" s="196"/>
      <c r="G52" s="196" t="s">
        <v>140</v>
      </c>
      <c r="H52" s="196" t="s">
        <v>140</v>
      </c>
      <c r="I52" s="196" t="s">
        <v>140</v>
      </c>
      <c r="J52" s="196"/>
      <c r="K52" s="196" t="s">
        <v>140</v>
      </c>
      <c r="L52" s="196" t="s">
        <v>140</v>
      </c>
      <c r="M52" s="196"/>
      <c r="N52" s="196" t="s">
        <v>140</v>
      </c>
      <c r="O52" s="196" t="s">
        <v>140</v>
      </c>
      <c r="P52" s="209"/>
      <c r="Q52" s="196" t="s">
        <v>140</v>
      </c>
      <c r="R52" s="196"/>
      <c r="S52" s="196" t="s">
        <v>140</v>
      </c>
      <c r="T52" s="196"/>
      <c r="U52" s="196"/>
      <c r="V52" s="196"/>
      <c r="W52" s="196" t="s">
        <v>140</v>
      </c>
      <c r="Y52" s="209"/>
      <c r="Z52" s="197"/>
      <c r="AA52" s="197"/>
      <c r="AB52" s="197"/>
      <c r="AC52" s="197"/>
      <c r="AD52" s="197"/>
      <c r="AE52" s="194"/>
      <c r="AF52" s="196"/>
    </row>
    <row r="53" spans="2:32" ht="12.75">
      <c r="B53" s="222"/>
      <c r="C53" s="206"/>
      <c r="D53" s="189" t="s">
        <v>1078</v>
      </c>
      <c r="E53" s="240"/>
      <c r="F53" s="196"/>
      <c r="H53" s="196"/>
      <c r="I53" s="196"/>
      <c r="J53" s="196"/>
      <c r="K53" s="196" t="s">
        <v>1079</v>
      </c>
      <c r="L53" s="196"/>
      <c r="M53" s="196"/>
      <c r="N53" s="217">
        <f>N50-AD35-AD36</f>
        <v>2.2500000000000004</v>
      </c>
      <c r="O53" s="217">
        <f>O50-AE35-AE36</f>
        <v>2.2500000000000004</v>
      </c>
      <c r="P53" s="197"/>
      <c r="Q53" s="196"/>
      <c r="R53" s="196"/>
      <c r="S53" s="196"/>
      <c r="T53" s="196"/>
      <c r="U53" s="196"/>
      <c r="V53" s="196"/>
      <c r="W53" s="217">
        <f>W50-AF35-AF36</f>
        <v>2.45</v>
      </c>
      <c r="Y53" s="209"/>
      <c r="Z53" s="197"/>
      <c r="AA53" s="197"/>
      <c r="AB53" s="197"/>
      <c r="AC53" s="197"/>
      <c r="AD53" s="197"/>
      <c r="AE53" s="194"/>
      <c r="AF53" s="196"/>
    </row>
    <row r="54" spans="2:32" ht="12.75">
      <c r="B54" s="208"/>
      <c r="C54" s="206"/>
      <c r="D54" s="189" t="s">
        <v>1080</v>
      </c>
      <c r="E54" s="240"/>
      <c r="F54" s="196"/>
      <c r="G54" s="213">
        <f>SUM(Y57:Y68)</f>
        <v>1.4500000000000002</v>
      </c>
      <c r="H54" s="212">
        <f>SUM(Z57:Z68)</f>
        <v>1.4500000000000002</v>
      </c>
      <c r="I54" s="212">
        <f>SUM(AA57:AA68)</f>
        <v>1.55</v>
      </c>
      <c r="J54" s="212"/>
      <c r="K54" s="212">
        <f>SUM(AB57:AB68)</f>
        <v>1.4</v>
      </c>
      <c r="L54" s="212">
        <f>SUM(AC57:AC68)</f>
        <v>1.4</v>
      </c>
      <c r="M54" s="196"/>
      <c r="N54" s="217">
        <f>SUM(AD57:AD68)</f>
        <v>1.3</v>
      </c>
      <c r="O54" s="217">
        <f>SUM(AE57:AE68)</f>
        <v>1.4000000000000001</v>
      </c>
      <c r="P54" s="197"/>
      <c r="Q54" s="196"/>
      <c r="R54" s="196"/>
      <c r="S54" s="196"/>
      <c r="T54" s="196"/>
      <c r="U54" s="196"/>
      <c r="V54" s="196"/>
      <c r="W54" s="217">
        <f>SUM(AF57:AF68)</f>
        <v>1.4000000000000001</v>
      </c>
      <c r="Y54" s="209"/>
      <c r="Z54" s="197"/>
      <c r="AA54" s="197"/>
      <c r="AB54" s="197"/>
      <c r="AC54" s="197"/>
      <c r="AD54" s="197"/>
      <c r="AE54" s="194"/>
      <c r="AF54" s="196"/>
    </row>
    <row r="55" spans="2:32" ht="12.75">
      <c r="B55" s="208"/>
      <c r="C55" s="206"/>
      <c r="D55" s="189" t="s">
        <v>1081</v>
      </c>
      <c r="E55" s="240"/>
      <c r="F55" s="196"/>
      <c r="G55" s="213"/>
      <c r="H55" s="212"/>
      <c r="I55" s="212"/>
      <c r="J55" s="212"/>
      <c r="K55" s="212"/>
      <c r="L55" s="212"/>
      <c r="M55" s="196"/>
      <c r="N55" s="217">
        <f>N53-N54</f>
        <v>0.9500000000000004</v>
      </c>
      <c r="O55" s="217">
        <f>O53-O54</f>
        <v>0.8500000000000003</v>
      </c>
      <c r="P55" s="197"/>
      <c r="Q55" s="196"/>
      <c r="R55" s="196"/>
      <c r="S55" s="196"/>
      <c r="T55" s="196"/>
      <c r="U55" s="196"/>
      <c r="V55" s="196"/>
      <c r="W55" s="217"/>
      <c r="Y55" s="209"/>
      <c r="Z55" s="197"/>
      <c r="AA55" s="197"/>
      <c r="AB55" s="197"/>
      <c r="AC55" s="197"/>
      <c r="AD55" s="197"/>
      <c r="AE55" s="194"/>
      <c r="AF55" s="196"/>
    </row>
    <row r="56" spans="2:32" ht="12.75">
      <c r="B56" s="208"/>
      <c r="C56" s="206"/>
      <c r="D56" s="189"/>
      <c r="E56" s="240"/>
      <c r="F56" s="196"/>
      <c r="G56" s="213"/>
      <c r="H56" s="212"/>
      <c r="I56" s="212"/>
      <c r="J56" s="212"/>
      <c r="K56" s="212"/>
      <c r="L56" s="212"/>
      <c r="M56" s="196"/>
      <c r="N56" s="217"/>
      <c r="O56" s="217"/>
      <c r="P56" s="197"/>
      <c r="Q56" s="196"/>
      <c r="R56" s="196"/>
      <c r="S56" s="196"/>
      <c r="T56" s="196"/>
      <c r="U56" s="196"/>
      <c r="V56" s="196"/>
      <c r="W56" s="217"/>
      <c r="Y56" s="209"/>
      <c r="Z56" s="197"/>
      <c r="AA56" s="197"/>
      <c r="AB56" s="197"/>
      <c r="AC56" s="197"/>
      <c r="AD56" s="197"/>
      <c r="AE56" s="194"/>
      <c r="AF56" s="196"/>
    </row>
    <row r="57" spans="2:32" ht="12.75">
      <c r="B57" s="208" t="s">
        <v>261</v>
      </c>
      <c r="C57" s="206" t="s">
        <v>526</v>
      </c>
      <c r="D57" s="189" t="s">
        <v>1082</v>
      </c>
      <c r="E57" s="189">
        <v>0.1</v>
      </c>
      <c r="F57" s="196"/>
      <c r="G57" s="189">
        <v>5</v>
      </c>
      <c r="H57" s="196">
        <v>5</v>
      </c>
      <c r="I57" s="196">
        <v>5</v>
      </c>
      <c r="J57" s="196"/>
      <c r="K57" s="196">
        <v>4</v>
      </c>
      <c r="L57" s="196">
        <v>4</v>
      </c>
      <c r="M57" s="196"/>
      <c r="N57" s="194">
        <v>2</v>
      </c>
      <c r="O57" s="194">
        <v>2</v>
      </c>
      <c r="P57" s="197"/>
      <c r="Q57" s="212">
        <f>IF(N57&gt;=1,(N57*2)," ")</f>
        <v>4</v>
      </c>
      <c r="R57" s="212">
        <f aca="true" t="shared" si="16" ref="R57:R68">IF(O57&gt;=1,(O57*2)," ")</f>
        <v>4</v>
      </c>
      <c r="S57" s="212">
        <f aca="true" t="shared" si="17" ref="S57:S68">IF(W57&gt;=1,(W57*2)," ")</f>
        <v>4</v>
      </c>
      <c r="T57" s="196"/>
      <c r="U57" s="212">
        <f aca="true" t="shared" si="18" ref="U57:U68">IF((S57+T57-Q57)&gt;=1,(S57+T57-Q57)," ")</f>
        <v>0</v>
      </c>
      <c r="V57" s="196"/>
      <c r="W57" s="196">
        <v>2</v>
      </c>
      <c r="Y57" s="229">
        <f aca="true" t="shared" si="19" ref="Y57:Y68">(E57*G57)</f>
        <v>0.5</v>
      </c>
      <c r="Z57" s="230">
        <f aca="true" t="shared" si="20" ref="Z57:Z68">(E57*H57)</f>
        <v>0.5</v>
      </c>
      <c r="AA57" s="230">
        <f aca="true" t="shared" si="21" ref="AA57:AA68">(E57*I57)</f>
        <v>0.5</v>
      </c>
      <c r="AB57" s="230">
        <f aca="true" t="shared" si="22" ref="AB57:AB68">(E57*K57)</f>
        <v>0.4</v>
      </c>
      <c r="AC57" s="230">
        <f aca="true" t="shared" si="23" ref="AC57:AC68">(E57*L57)</f>
        <v>0.4</v>
      </c>
      <c r="AD57" s="230">
        <f aca="true" t="shared" si="24" ref="AD57:AD68">(E57*N57)</f>
        <v>0.2</v>
      </c>
      <c r="AE57" s="231">
        <f aca="true" t="shared" si="25" ref="AE57:AE68">(E57*O57)</f>
        <v>0.2</v>
      </c>
      <c r="AF57" s="212">
        <f aca="true" t="shared" si="26" ref="AF57:AF68">E57*W57</f>
        <v>0.2</v>
      </c>
    </row>
    <row r="58" spans="2:32" ht="12.75">
      <c r="B58" s="208" t="s">
        <v>261</v>
      </c>
      <c r="C58" s="206" t="s">
        <v>457</v>
      </c>
      <c r="D58" s="189" t="s">
        <v>1083</v>
      </c>
      <c r="E58" s="189">
        <v>0.1</v>
      </c>
      <c r="F58" s="196"/>
      <c r="H58" s="196"/>
      <c r="I58" s="196"/>
      <c r="J58" s="196"/>
      <c r="K58" s="196"/>
      <c r="L58" s="196"/>
      <c r="M58" s="196"/>
      <c r="N58" s="194"/>
      <c r="O58" s="194"/>
      <c r="P58" s="197"/>
      <c r="Q58" s="212"/>
      <c r="R58" s="212">
        <f t="shared" si="16"/>
        <v>0</v>
      </c>
      <c r="S58" s="212">
        <f t="shared" si="17"/>
        <v>2</v>
      </c>
      <c r="T58" s="196"/>
      <c r="U58" s="212">
        <f t="shared" si="18"/>
        <v>2</v>
      </c>
      <c r="V58" s="196"/>
      <c r="W58" s="196">
        <v>1</v>
      </c>
      <c r="Y58" s="229">
        <f t="shared" si="19"/>
        <v>0</v>
      </c>
      <c r="Z58" s="230">
        <f t="shared" si="20"/>
        <v>0</v>
      </c>
      <c r="AA58" s="230">
        <f t="shared" si="21"/>
        <v>0</v>
      </c>
      <c r="AB58" s="230">
        <f t="shared" si="22"/>
        <v>0</v>
      </c>
      <c r="AC58" s="230">
        <f t="shared" si="23"/>
        <v>0</v>
      </c>
      <c r="AD58" s="230">
        <f t="shared" si="24"/>
        <v>0</v>
      </c>
      <c r="AE58" s="231">
        <f t="shared" si="25"/>
        <v>0</v>
      </c>
      <c r="AF58" s="212">
        <f t="shared" si="26"/>
        <v>0.1</v>
      </c>
    </row>
    <row r="59" spans="2:32" ht="12.75">
      <c r="B59" s="208" t="s">
        <v>261</v>
      </c>
      <c r="C59" s="206" t="s">
        <v>523</v>
      </c>
      <c r="D59" s="189" t="s">
        <v>1084</v>
      </c>
      <c r="E59" s="189">
        <v>0.1</v>
      </c>
      <c r="F59" s="196"/>
      <c r="H59" s="196"/>
      <c r="I59" s="196"/>
      <c r="J59" s="196"/>
      <c r="K59" s="196"/>
      <c r="L59" s="196"/>
      <c r="M59" s="196"/>
      <c r="N59" s="194">
        <v>1</v>
      </c>
      <c r="O59" s="194">
        <v>2</v>
      </c>
      <c r="P59" s="197"/>
      <c r="Q59" s="212">
        <f aca="true" t="shared" si="27" ref="Q59:Q68">IF(N59&gt;=1,(N59*2)," ")</f>
        <v>2</v>
      </c>
      <c r="R59" s="212">
        <f t="shared" si="16"/>
        <v>4</v>
      </c>
      <c r="S59" s="212">
        <f t="shared" si="17"/>
        <v>2</v>
      </c>
      <c r="T59" s="196"/>
      <c r="U59" s="212">
        <f t="shared" si="18"/>
        <v>0</v>
      </c>
      <c r="V59" s="196"/>
      <c r="W59" s="196">
        <v>1</v>
      </c>
      <c r="Y59" s="229">
        <f t="shared" si="19"/>
        <v>0</v>
      </c>
      <c r="Z59" s="230">
        <f t="shared" si="20"/>
        <v>0</v>
      </c>
      <c r="AA59" s="230">
        <f t="shared" si="21"/>
        <v>0</v>
      </c>
      <c r="AB59" s="230">
        <f t="shared" si="22"/>
        <v>0</v>
      </c>
      <c r="AC59" s="230">
        <f t="shared" si="23"/>
        <v>0</v>
      </c>
      <c r="AD59" s="230">
        <f t="shared" si="24"/>
        <v>0.1</v>
      </c>
      <c r="AE59" s="231">
        <f t="shared" si="25"/>
        <v>0.2</v>
      </c>
      <c r="AF59" s="212">
        <f t="shared" si="26"/>
        <v>0.1</v>
      </c>
    </row>
    <row r="60" spans="2:32" ht="12.75">
      <c r="B60" s="208" t="s">
        <v>261</v>
      </c>
      <c r="C60" s="206" t="s">
        <v>493</v>
      </c>
      <c r="D60" s="189" t="s">
        <v>1085</v>
      </c>
      <c r="E60" s="189">
        <v>0.1</v>
      </c>
      <c r="F60" s="196"/>
      <c r="G60" s="189">
        <v>1</v>
      </c>
      <c r="H60" s="196">
        <v>1</v>
      </c>
      <c r="I60" s="196">
        <v>1</v>
      </c>
      <c r="J60" s="196"/>
      <c r="K60" s="196">
        <v>1</v>
      </c>
      <c r="L60" s="196">
        <v>1</v>
      </c>
      <c r="M60" s="196"/>
      <c r="N60" s="194">
        <v>1</v>
      </c>
      <c r="O60" s="194">
        <v>1</v>
      </c>
      <c r="P60" s="197"/>
      <c r="Q60" s="212">
        <f t="shared" si="27"/>
        <v>2</v>
      </c>
      <c r="R60" s="212">
        <f t="shared" si="16"/>
        <v>2</v>
      </c>
      <c r="S60" s="212">
        <f t="shared" si="17"/>
        <v>2</v>
      </c>
      <c r="T60" s="196"/>
      <c r="U60" s="212">
        <f t="shared" si="18"/>
        <v>0</v>
      </c>
      <c r="V60" s="196"/>
      <c r="W60" s="196">
        <v>1</v>
      </c>
      <c r="Y60" s="229">
        <f t="shared" si="19"/>
        <v>0.1</v>
      </c>
      <c r="Z60" s="230">
        <f t="shared" si="20"/>
        <v>0.1</v>
      </c>
      <c r="AA60" s="230">
        <f t="shared" si="21"/>
        <v>0.1</v>
      </c>
      <c r="AB60" s="230">
        <f t="shared" si="22"/>
        <v>0.1</v>
      </c>
      <c r="AC60" s="230">
        <f t="shared" si="23"/>
        <v>0.1</v>
      </c>
      <c r="AD60" s="230">
        <f t="shared" si="24"/>
        <v>0.1</v>
      </c>
      <c r="AE60" s="231">
        <f t="shared" si="25"/>
        <v>0.1</v>
      </c>
      <c r="AF60" s="212">
        <f t="shared" si="26"/>
        <v>0.1</v>
      </c>
    </row>
    <row r="61" spans="2:32" ht="12.75">
      <c r="B61" s="208" t="s">
        <v>261</v>
      </c>
      <c r="C61" s="206" t="s">
        <v>481</v>
      </c>
      <c r="D61" s="189" t="s">
        <v>1086</v>
      </c>
      <c r="E61" s="189">
        <v>0.1</v>
      </c>
      <c r="F61" s="196"/>
      <c r="G61" s="189">
        <v>1</v>
      </c>
      <c r="H61" s="196">
        <v>1</v>
      </c>
      <c r="I61" s="196">
        <v>1</v>
      </c>
      <c r="J61" s="196"/>
      <c r="K61" s="196">
        <v>1</v>
      </c>
      <c r="L61" s="196">
        <v>1</v>
      </c>
      <c r="M61" s="196"/>
      <c r="N61" s="194">
        <v>1</v>
      </c>
      <c r="O61" s="194">
        <v>1</v>
      </c>
      <c r="P61" s="197"/>
      <c r="Q61" s="212">
        <f t="shared" si="27"/>
        <v>2</v>
      </c>
      <c r="R61" s="212">
        <f t="shared" si="16"/>
        <v>2</v>
      </c>
      <c r="S61" s="212">
        <f t="shared" si="17"/>
        <v>2</v>
      </c>
      <c r="T61" s="196"/>
      <c r="U61" s="212">
        <f t="shared" si="18"/>
        <v>0</v>
      </c>
      <c r="V61" s="196"/>
      <c r="W61" s="196">
        <v>1</v>
      </c>
      <c r="Y61" s="229">
        <f t="shared" si="19"/>
        <v>0.1</v>
      </c>
      <c r="Z61" s="230">
        <f t="shared" si="20"/>
        <v>0.1</v>
      </c>
      <c r="AA61" s="230">
        <f t="shared" si="21"/>
        <v>0.1</v>
      </c>
      <c r="AB61" s="230">
        <f t="shared" si="22"/>
        <v>0.1</v>
      </c>
      <c r="AC61" s="230">
        <f t="shared" si="23"/>
        <v>0.1</v>
      </c>
      <c r="AD61" s="230">
        <f t="shared" si="24"/>
        <v>0.1</v>
      </c>
      <c r="AE61" s="231">
        <f t="shared" si="25"/>
        <v>0.1</v>
      </c>
      <c r="AF61" s="212">
        <f t="shared" si="26"/>
        <v>0.1</v>
      </c>
    </row>
    <row r="62" spans="2:32" ht="12.75">
      <c r="B62" s="208" t="s">
        <v>261</v>
      </c>
      <c r="C62" s="206" t="s">
        <v>469</v>
      </c>
      <c r="D62" s="189" t="s">
        <v>1087</v>
      </c>
      <c r="E62" s="189">
        <v>0.1</v>
      </c>
      <c r="F62" s="196"/>
      <c r="G62" s="189">
        <v>1</v>
      </c>
      <c r="H62" s="196">
        <v>1</v>
      </c>
      <c r="I62" s="196"/>
      <c r="J62" s="196"/>
      <c r="K62" s="196">
        <v>1</v>
      </c>
      <c r="L62" s="196">
        <v>1</v>
      </c>
      <c r="M62" s="196"/>
      <c r="N62" s="194">
        <v>1</v>
      </c>
      <c r="O62" s="194">
        <v>1</v>
      </c>
      <c r="P62" s="197"/>
      <c r="Q62" s="212">
        <f t="shared" si="27"/>
        <v>2</v>
      </c>
      <c r="R62" s="212">
        <f t="shared" si="16"/>
        <v>2</v>
      </c>
      <c r="S62" s="212">
        <f t="shared" si="17"/>
        <v>2</v>
      </c>
      <c r="T62" s="196"/>
      <c r="U62" s="212">
        <f t="shared" si="18"/>
        <v>0</v>
      </c>
      <c r="V62" s="196"/>
      <c r="W62" s="196">
        <v>1</v>
      </c>
      <c r="Y62" s="229">
        <f t="shared" si="19"/>
        <v>0.1</v>
      </c>
      <c r="Z62" s="230">
        <f t="shared" si="20"/>
        <v>0.1</v>
      </c>
      <c r="AA62" s="230">
        <f t="shared" si="21"/>
        <v>0</v>
      </c>
      <c r="AB62" s="230">
        <f t="shared" si="22"/>
        <v>0.1</v>
      </c>
      <c r="AC62" s="230">
        <f t="shared" si="23"/>
        <v>0.1</v>
      </c>
      <c r="AD62" s="230">
        <f t="shared" si="24"/>
        <v>0.1</v>
      </c>
      <c r="AE62" s="231">
        <f t="shared" si="25"/>
        <v>0.1</v>
      </c>
      <c r="AF62" s="212">
        <f t="shared" si="26"/>
        <v>0.1</v>
      </c>
    </row>
    <row r="63" spans="2:32" ht="12.75">
      <c r="B63" s="208" t="s">
        <v>261</v>
      </c>
      <c r="C63" s="206" t="s">
        <v>457</v>
      </c>
      <c r="D63" s="189" t="s">
        <v>1083</v>
      </c>
      <c r="E63" s="189">
        <v>0.1</v>
      </c>
      <c r="F63" s="196"/>
      <c r="G63" s="189">
        <v>1</v>
      </c>
      <c r="H63" s="196">
        <v>1</v>
      </c>
      <c r="I63" s="196"/>
      <c r="J63" s="196"/>
      <c r="K63" s="196"/>
      <c r="L63" s="196"/>
      <c r="M63" s="196"/>
      <c r="N63" s="194"/>
      <c r="O63" s="194"/>
      <c r="P63" s="197"/>
      <c r="Q63" s="212">
        <f t="shared" si="27"/>
        <v>0</v>
      </c>
      <c r="R63" s="212">
        <f t="shared" si="16"/>
        <v>0</v>
      </c>
      <c r="S63" s="212">
        <f t="shared" si="17"/>
        <v>0</v>
      </c>
      <c r="T63" s="196"/>
      <c r="U63" s="212" t="e">
        <f t="shared" si="18"/>
        <v>#VALUE!</v>
      </c>
      <c r="V63" s="196"/>
      <c r="W63" s="196"/>
      <c r="Y63" s="229">
        <f t="shared" si="19"/>
        <v>0.1</v>
      </c>
      <c r="Z63" s="230">
        <f t="shared" si="20"/>
        <v>0.1</v>
      </c>
      <c r="AA63" s="230">
        <f t="shared" si="21"/>
        <v>0</v>
      </c>
      <c r="AB63" s="230">
        <f t="shared" si="22"/>
        <v>0</v>
      </c>
      <c r="AC63" s="230">
        <f t="shared" si="23"/>
        <v>0</v>
      </c>
      <c r="AD63" s="230">
        <f t="shared" si="24"/>
        <v>0</v>
      </c>
      <c r="AE63" s="231">
        <f t="shared" si="25"/>
        <v>0</v>
      </c>
      <c r="AF63" s="212">
        <f t="shared" si="26"/>
        <v>0</v>
      </c>
    </row>
    <row r="64" spans="2:32" ht="12.75">
      <c r="B64" s="208" t="s">
        <v>261</v>
      </c>
      <c r="C64" s="206" t="s">
        <v>459</v>
      </c>
      <c r="D64" s="189" t="s">
        <v>1083</v>
      </c>
      <c r="E64" s="189">
        <v>0.15</v>
      </c>
      <c r="F64" s="196"/>
      <c r="H64" s="196"/>
      <c r="I64" s="196"/>
      <c r="J64" s="196"/>
      <c r="K64" s="196">
        <v>1</v>
      </c>
      <c r="L64" s="196">
        <v>1</v>
      </c>
      <c r="M64" s="196"/>
      <c r="N64" s="194">
        <v>1</v>
      </c>
      <c r="O64" s="194">
        <v>1</v>
      </c>
      <c r="P64" s="197"/>
      <c r="Q64" s="212">
        <f t="shared" si="27"/>
        <v>2</v>
      </c>
      <c r="R64" s="212">
        <f t="shared" si="16"/>
        <v>2</v>
      </c>
      <c r="S64" s="212">
        <f t="shared" si="17"/>
        <v>2</v>
      </c>
      <c r="T64" s="196"/>
      <c r="U64" s="212">
        <f t="shared" si="18"/>
        <v>0</v>
      </c>
      <c r="V64" s="196"/>
      <c r="W64" s="196">
        <v>1</v>
      </c>
      <c r="Y64" s="229">
        <f t="shared" si="19"/>
        <v>0</v>
      </c>
      <c r="Z64" s="230">
        <f t="shared" si="20"/>
        <v>0</v>
      </c>
      <c r="AA64" s="230">
        <f t="shared" si="21"/>
        <v>0</v>
      </c>
      <c r="AB64" s="230">
        <f t="shared" si="22"/>
        <v>0.15</v>
      </c>
      <c r="AC64" s="230">
        <f t="shared" si="23"/>
        <v>0.15</v>
      </c>
      <c r="AD64" s="230">
        <f t="shared" si="24"/>
        <v>0.15</v>
      </c>
      <c r="AE64" s="231">
        <f t="shared" si="25"/>
        <v>0.15</v>
      </c>
      <c r="AF64" s="212">
        <f t="shared" si="26"/>
        <v>0.15</v>
      </c>
    </row>
    <row r="65" spans="2:32" ht="12.75">
      <c r="B65" s="208" t="s">
        <v>261</v>
      </c>
      <c r="C65" s="206" t="s">
        <v>430</v>
      </c>
      <c r="D65" s="189" t="s">
        <v>1088</v>
      </c>
      <c r="E65" s="189">
        <v>0.1</v>
      </c>
      <c r="F65" s="196"/>
      <c r="H65" s="196"/>
      <c r="I65" s="196">
        <v>2</v>
      </c>
      <c r="J65" s="196"/>
      <c r="K65" s="196"/>
      <c r="L65" s="196"/>
      <c r="M65" s="196"/>
      <c r="N65" s="194"/>
      <c r="O65" s="194"/>
      <c r="P65" s="197"/>
      <c r="Q65" s="212">
        <f t="shared" si="27"/>
        <v>0</v>
      </c>
      <c r="R65" s="212">
        <f t="shared" si="16"/>
        <v>0</v>
      </c>
      <c r="S65" s="212">
        <f t="shared" si="17"/>
        <v>0</v>
      </c>
      <c r="T65" s="196"/>
      <c r="U65" s="212" t="e">
        <f t="shared" si="18"/>
        <v>#VALUE!</v>
      </c>
      <c r="V65" s="196"/>
      <c r="W65" s="196"/>
      <c r="Y65" s="229">
        <f t="shared" si="19"/>
        <v>0</v>
      </c>
      <c r="Z65" s="230">
        <f t="shared" si="20"/>
        <v>0</v>
      </c>
      <c r="AA65" s="230">
        <f t="shared" si="21"/>
        <v>0.2</v>
      </c>
      <c r="AB65" s="230">
        <f t="shared" si="22"/>
        <v>0</v>
      </c>
      <c r="AC65" s="230">
        <f t="shared" si="23"/>
        <v>0</v>
      </c>
      <c r="AD65" s="230">
        <f t="shared" si="24"/>
        <v>0</v>
      </c>
      <c r="AE65" s="231">
        <f t="shared" si="25"/>
        <v>0</v>
      </c>
      <c r="AF65" s="212">
        <f t="shared" si="26"/>
        <v>0</v>
      </c>
    </row>
    <row r="66" spans="2:32" ht="12.75">
      <c r="B66" s="208" t="s">
        <v>261</v>
      </c>
      <c r="C66" s="206" t="s">
        <v>457</v>
      </c>
      <c r="D66" s="189" t="s">
        <v>1083</v>
      </c>
      <c r="E66" s="189">
        <v>0.1</v>
      </c>
      <c r="F66" s="196"/>
      <c r="H66" s="196"/>
      <c r="I66" s="196">
        <v>1</v>
      </c>
      <c r="J66" s="196"/>
      <c r="K66" s="196"/>
      <c r="L66" s="196"/>
      <c r="M66" s="196"/>
      <c r="N66" s="194"/>
      <c r="O66" s="194"/>
      <c r="P66" s="197"/>
      <c r="Q66" s="212">
        <f t="shared" si="27"/>
        <v>0</v>
      </c>
      <c r="R66" s="212">
        <f t="shared" si="16"/>
        <v>0</v>
      </c>
      <c r="S66" s="212">
        <f t="shared" si="17"/>
        <v>0</v>
      </c>
      <c r="T66" s="196"/>
      <c r="U66" s="212" t="e">
        <f t="shared" si="18"/>
        <v>#VALUE!</v>
      </c>
      <c r="V66" s="196"/>
      <c r="W66" s="196"/>
      <c r="Y66" s="229">
        <f t="shared" si="19"/>
        <v>0</v>
      </c>
      <c r="Z66" s="230">
        <f t="shared" si="20"/>
        <v>0</v>
      </c>
      <c r="AA66" s="230">
        <f t="shared" si="21"/>
        <v>0.1</v>
      </c>
      <c r="AB66" s="230">
        <f t="shared" si="22"/>
        <v>0</v>
      </c>
      <c r="AC66" s="230">
        <f t="shared" si="23"/>
        <v>0</v>
      </c>
      <c r="AD66" s="230">
        <f t="shared" si="24"/>
        <v>0</v>
      </c>
      <c r="AE66" s="231">
        <f t="shared" si="25"/>
        <v>0</v>
      </c>
      <c r="AF66" s="212">
        <f t="shared" si="26"/>
        <v>0</v>
      </c>
    </row>
    <row r="67" spans="2:32" ht="12.75">
      <c r="B67" s="208" t="s">
        <v>261</v>
      </c>
      <c r="C67" s="206" t="s">
        <v>428</v>
      </c>
      <c r="D67" s="189" t="s">
        <v>1089</v>
      </c>
      <c r="E67" s="189">
        <v>0.30000000000000004</v>
      </c>
      <c r="F67" s="196"/>
      <c r="G67" s="189">
        <v>1</v>
      </c>
      <c r="H67" s="196">
        <v>1</v>
      </c>
      <c r="I67" s="196">
        <v>1</v>
      </c>
      <c r="J67" s="196"/>
      <c r="K67" s="196">
        <v>1</v>
      </c>
      <c r="L67" s="196">
        <v>1</v>
      </c>
      <c r="M67" s="196"/>
      <c r="N67" s="194">
        <v>1</v>
      </c>
      <c r="O67" s="194">
        <v>1</v>
      </c>
      <c r="P67" s="197"/>
      <c r="Q67" s="212">
        <f t="shared" si="27"/>
        <v>2</v>
      </c>
      <c r="R67" s="212">
        <f t="shared" si="16"/>
        <v>2</v>
      </c>
      <c r="S67" s="212">
        <f t="shared" si="17"/>
        <v>2</v>
      </c>
      <c r="T67" s="196"/>
      <c r="U67" s="212">
        <f t="shared" si="18"/>
        <v>0</v>
      </c>
      <c r="V67" s="196"/>
      <c r="W67" s="196">
        <v>1</v>
      </c>
      <c r="Y67" s="229">
        <f t="shared" si="19"/>
        <v>0.30000000000000004</v>
      </c>
      <c r="Z67" s="230">
        <f t="shared" si="20"/>
        <v>0.30000000000000004</v>
      </c>
      <c r="AA67" s="230">
        <f t="shared" si="21"/>
        <v>0.30000000000000004</v>
      </c>
      <c r="AB67" s="230">
        <f t="shared" si="22"/>
        <v>0.30000000000000004</v>
      </c>
      <c r="AC67" s="230">
        <f t="shared" si="23"/>
        <v>0.30000000000000004</v>
      </c>
      <c r="AD67" s="230">
        <f t="shared" si="24"/>
        <v>0.30000000000000004</v>
      </c>
      <c r="AE67" s="231">
        <f t="shared" si="25"/>
        <v>0.30000000000000004</v>
      </c>
      <c r="AF67" s="212">
        <f t="shared" si="26"/>
        <v>0.30000000000000004</v>
      </c>
    </row>
    <row r="68" spans="2:32" ht="12.75">
      <c r="B68" s="208" t="s">
        <v>261</v>
      </c>
      <c r="C68" s="206" t="s">
        <v>475</v>
      </c>
      <c r="D68" s="189" t="s">
        <v>1087</v>
      </c>
      <c r="E68" s="189">
        <v>0.25</v>
      </c>
      <c r="F68" s="196"/>
      <c r="G68" s="189">
        <v>1</v>
      </c>
      <c r="H68" s="196">
        <v>1</v>
      </c>
      <c r="I68" s="196">
        <v>1</v>
      </c>
      <c r="J68" s="196"/>
      <c r="K68" s="196">
        <v>1</v>
      </c>
      <c r="L68" s="196">
        <v>1</v>
      </c>
      <c r="M68" s="196"/>
      <c r="N68" s="194">
        <v>1</v>
      </c>
      <c r="O68" s="194">
        <v>1</v>
      </c>
      <c r="P68" s="197"/>
      <c r="Q68" s="212">
        <f t="shared" si="27"/>
        <v>2</v>
      </c>
      <c r="R68" s="212">
        <f t="shared" si="16"/>
        <v>2</v>
      </c>
      <c r="S68" s="212">
        <f t="shared" si="17"/>
        <v>2</v>
      </c>
      <c r="T68" s="196"/>
      <c r="U68" s="212">
        <f t="shared" si="18"/>
        <v>0</v>
      </c>
      <c r="V68" s="196"/>
      <c r="W68" s="196">
        <v>1</v>
      </c>
      <c r="Y68" s="229">
        <f t="shared" si="19"/>
        <v>0.25</v>
      </c>
      <c r="Z68" s="230">
        <f t="shared" si="20"/>
        <v>0.25</v>
      </c>
      <c r="AA68" s="230">
        <f t="shared" si="21"/>
        <v>0.25</v>
      </c>
      <c r="AB68" s="230">
        <f t="shared" si="22"/>
        <v>0.25</v>
      </c>
      <c r="AC68" s="230">
        <f t="shared" si="23"/>
        <v>0.25</v>
      </c>
      <c r="AD68" s="230">
        <f t="shared" si="24"/>
        <v>0.25</v>
      </c>
      <c r="AE68" s="231">
        <f t="shared" si="25"/>
        <v>0.25</v>
      </c>
      <c r="AF68" s="212">
        <f t="shared" si="26"/>
        <v>0.25</v>
      </c>
    </row>
    <row r="69" spans="2:32" ht="12.75">
      <c r="B69" s="200" t="s">
        <v>264</v>
      </c>
      <c r="C69" s="201" t="s">
        <v>265</v>
      </c>
      <c r="D69" s="232" t="s">
        <v>1090</v>
      </c>
      <c r="E69" s="202"/>
      <c r="F69" s="196"/>
      <c r="G69" s="232" t="s">
        <v>140</v>
      </c>
      <c r="H69" s="207" t="s">
        <v>140</v>
      </c>
      <c r="I69" s="207" t="s">
        <v>140</v>
      </c>
      <c r="J69" s="196"/>
      <c r="K69" s="207" t="s">
        <v>140</v>
      </c>
      <c r="L69" s="207" t="s">
        <v>140</v>
      </c>
      <c r="M69" s="196"/>
      <c r="N69" s="202" t="s">
        <v>140</v>
      </c>
      <c r="O69" s="202" t="s">
        <v>140</v>
      </c>
      <c r="P69" s="197"/>
      <c r="Q69" s="207" t="s">
        <v>140</v>
      </c>
      <c r="R69" s="207" t="s">
        <v>140</v>
      </c>
      <c r="S69" s="207" t="s">
        <v>140</v>
      </c>
      <c r="T69" s="207"/>
      <c r="U69" s="207"/>
      <c r="V69" s="196"/>
      <c r="W69" s="207" t="s">
        <v>140</v>
      </c>
      <c r="Y69" s="241"/>
      <c r="Z69" s="232"/>
      <c r="AA69" s="232"/>
      <c r="AB69" s="232"/>
      <c r="AC69" s="232"/>
      <c r="AD69" s="232"/>
      <c r="AE69" s="202"/>
      <c r="AF69" s="207"/>
    </row>
    <row r="70" spans="2:32" ht="12.75">
      <c r="B70" s="242" t="s">
        <v>569</v>
      </c>
      <c r="C70" s="243"/>
      <c r="D70" s="243"/>
      <c r="E70" s="244"/>
      <c r="F70" s="196"/>
      <c r="G70" s="195"/>
      <c r="H70" s="199"/>
      <c r="I70" s="199"/>
      <c r="J70" s="196"/>
      <c r="K70" s="199"/>
      <c r="L70" s="199"/>
      <c r="M70" s="196"/>
      <c r="N70" s="192"/>
      <c r="O70" s="192"/>
      <c r="P70" s="197"/>
      <c r="Q70" s="199"/>
      <c r="R70" s="199"/>
      <c r="S70" s="199"/>
      <c r="T70" s="199"/>
      <c r="U70" s="199"/>
      <c r="V70" s="196"/>
      <c r="W70" s="199"/>
      <c r="Y70" s="198"/>
      <c r="Z70" s="195"/>
      <c r="AA70" s="195"/>
      <c r="AB70" s="195"/>
      <c r="AC70" s="195"/>
      <c r="AD70" s="195"/>
      <c r="AE70" s="192"/>
      <c r="AF70" s="199"/>
    </row>
    <row r="71" spans="2:32" ht="12.75">
      <c r="B71" s="208" t="s">
        <v>335</v>
      </c>
      <c r="C71" s="206" t="s">
        <v>338</v>
      </c>
      <c r="D71" s="220" t="s">
        <v>1091</v>
      </c>
      <c r="E71" s="189"/>
      <c r="F71" s="196"/>
      <c r="G71" s="194">
        <v>6.5</v>
      </c>
      <c r="H71" s="196" t="s">
        <v>140</v>
      </c>
      <c r="I71" s="196" t="s">
        <v>140</v>
      </c>
      <c r="J71" s="196"/>
      <c r="K71" s="196" t="s">
        <v>140</v>
      </c>
      <c r="L71" s="196" t="s">
        <v>140</v>
      </c>
      <c r="M71" s="196"/>
      <c r="N71" s="194">
        <v>6.5</v>
      </c>
      <c r="O71" s="194">
        <v>6.5</v>
      </c>
      <c r="P71" s="197"/>
      <c r="Q71" s="196" t="s">
        <v>140</v>
      </c>
      <c r="R71" s="196" t="s">
        <v>140</v>
      </c>
      <c r="S71" s="196" t="s">
        <v>140</v>
      </c>
      <c r="T71" s="196"/>
      <c r="U71" s="196"/>
      <c r="V71" s="196"/>
      <c r="W71" s="194">
        <v>6.5</v>
      </c>
      <c r="Y71" s="209"/>
      <c r="Z71" s="197"/>
      <c r="AA71" s="197"/>
      <c r="AB71" s="197"/>
      <c r="AC71" s="197"/>
      <c r="AD71" s="197"/>
      <c r="AE71" s="194"/>
      <c r="AF71" s="196"/>
    </row>
    <row r="72" spans="2:32" ht="12.75">
      <c r="B72" s="208"/>
      <c r="C72" s="206"/>
      <c r="D72" s="220" t="s">
        <v>1092</v>
      </c>
      <c r="E72" s="189"/>
      <c r="F72" s="196"/>
      <c r="G72" s="194">
        <v>3.8</v>
      </c>
      <c r="H72" s="196"/>
      <c r="I72" s="196"/>
      <c r="J72" s="196"/>
      <c r="K72" s="196"/>
      <c r="L72" s="196"/>
      <c r="M72" s="196"/>
      <c r="N72" s="194">
        <v>3.8</v>
      </c>
      <c r="O72" s="194">
        <v>3.8</v>
      </c>
      <c r="P72" s="197"/>
      <c r="Q72" s="196"/>
      <c r="R72" s="196"/>
      <c r="S72" s="196"/>
      <c r="T72" s="196"/>
      <c r="U72" s="196"/>
      <c r="V72" s="196"/>
      <c r="W72" s="194">
        <v>3.8</v>
      </c>
      <c r="Y72" s="209"/>
      <c r="Z72" s="197"/>
      <c r="AA72" s="197"/>
      <c r="AB72" s="197"/>
      <c r="AC72" s="197"/>
      <c r="AD72" s="197"/>
      <c r="AE72" s="194"/>
      <c r="AF72" s="196"/>
    </row>
    <row r="73" spans="2:32" ht="12.75">
      <c r="B73" s="208"/>
      <c r="C73" s="206"/>
      <c r="D73" s="240" t="s">
        <v>1093</v>
      </c>
      <c r="E73" s="189"/>
      <c r="F73" s="196"/>
      <c r="G73" s="217">
        <f>G72-Y74-G77</f>
        <v>1.5499999999999998</v>
      </c>
      <c r="H73" s="196"/>
      <c r="I73" s="196"/>
      <c r="J73" s="196"/>
      <c r="K73" s="196"/>
      <c r="L73" s="196"/>
      <c r="M73" s="196"/>
      <c r="N73" s="217">
        <f>N72-AD74-N77</f>
        <v>1.5499999999999998</v>
      </c>
      <c r="O73" s="217">
        <f>O72-AE74-O77</f>
        <v>1.5499999999999998</v>
      </c>
      <c r="P73" s="197"/>
      <c r="Q73" s="196"/>
      <c r="R73" s="196"/>
      <c r="S73" s="196"/>
      <c r="T73" s="196"/>
      <c r="U73" s="196"/>
      <c r="V73" s="196"/>
      <c r="W73" s="217">
        <f>W72-AF74-W77</f>
        <v>1.5499999999999998</v>
      </c>
      <c r="Y73" s="209"/>
      <c r="Z73" s="197"/>
      <c r="AA73" s="197"/>
      <c r="AB73" s="197"/>
      <c r="AC73" s="197"/>
      <c r="AD73" s="197"/>
      <c r="AE73" s="194"/>
      <c r="AF73" s="196"/>
    </row>
    <row r="74" spans="2:32" ht="12.75">
      <c r="B74" s="208" t="s">
        <v>343</v>
      </c>
      <c r="C74" s="206" t="s">
        <v>344</v>
      </c>
      <c r="D74" s="220" t="s">
        <v>1064</v>
      </c>
      <c r="E74" s="189">
        <v>0.4</v>
      </c>
      <c r="F74" s="196"/>
      <c r="G74" s="194">
        <v>1</v>
      </c>
      <c r="H74" s="196">
        <v>1</v>
      </c>
      <c r="I74" s="196">
        <v>1</v>
      </c>
      <c r="J74" s="196"/>
      <c r="K74" s="196">
        <v>1</v>
      </c>
      <c r="L74" s="196">
        <v>1</v>
      </c>
      <c r="M74" s="196"/>
      <c r="N74" s="194">
        <v>1</v>
      </c>
      <c r="O74" s="194">
        <v>1</v>
      </c>
      <c r="P74" s="197"/>
      <c r="Q74" s="212">
        <f>IF(N74&gt;=1,(N74*2)," ")</f>
        <v>2</v>
      </c>
      <c r="R74" s="212"/>
      <c r="S74" s="212">
        <f>W74*2</f>
        <v>2</v>
      </c>
      <c r="T74" s="196"/>
      <c r="U74" s="196"/>
      <c r="V74" s="196"/>
      <c r="W74" s="196">
        <v>1</v>
      </c>
      <c r="Y74" s="229">
        <f>(E74*G74)</f>
        <v>0.4</v>
      </c>
      <c r="Z74" s="230">
        <f>(E74*H74)</f>
        <v>0.4</v>
      </c>
      <c r="AA74" s="230">
        <f>(E74*I74)</f>
        <v>0.4</v>
      </c>
      <c r="AB74" s="230">
        <f>(E74*K74)</f>
        <v>0.4</v>
      </c>
      <c r="AC74" s="230">
        <f>(E74*L74)</f>
        <v>0.4</v>
      </c>
      <c r="AD74" s="230">
        <f>(E74*N74)</f>
        <v>0.4</v>
      </c>
      <c r="AE74" s="231">
        <f>(E74*O74)</f>
        <v>0.4</v>
      </c>
      <c r="AF74" s="212">
        <f>E74*W74</f>
        <v>0.4</v>
      </c>
    </row>
    <row r="75" spans="2:32" ht="12.75">
      <c r="B75" s="208"/>
      <c r="C75" s="206"/>
      <c r="D75" s="189" t="s">
        <v>1068</v>
      </c>
      <c r="E75" s="213"/>
      <c r="F75" s="212"/>
      <c r="G75" s="196">
        <v>16.5</v>
      </c>
      <c r="H75" s="212"/>
      <c r="I75" s="212"/>
      <c r="J75" s="212"/>
      <c r="K75" s="212"/>
      <c r="L75" s="212"/>
      <c r="M75" s="212"/>
      <c r="N75" s="196">
        <v>16.5</v>
      </c>
      <c r="O75" s="196">
        <v>16.5</v>
      </c>
      <c r="P75" s="197"/>
      <c r="Q75" s="196"/>
      <c r="R75" s="196"/>
      <c r="S75" s="196"/>
      <c r="T75" s="196"/>
      <c r="U75" s="196"/>
      <c r="V75" s="196"/>
      <c r="W75" s="196">
        <v>16.5</v>
      </c>
      <c r="Y75" s="209"/>
      <c r="Z75" s="197"/>
      <c r="AA75" s="197"/>
      <c r="AB75" s="197"/>
      <c r="AC75" s="197"/>
      <c r="AD75" s="197"/>
      <c r="AE75" s="194"/>
      <c r="AF75" s="196"/>
    </row>
    <row r="76" spans="2:32" ht="12.75">
      <c r="B76" s="208"/>
      <c r="C76" s="206"/>
      <c r="D76" s="189"/>
      <c r="E76" s="213"/>
      <c r="F76" s="212"/>
      <c r="G76" s="213"/>
      <c r="H76" s="212"/>
      <c r="I76" s="212"/>
      <c r="J76" s="212"/>
      <c r="K76" s="212"/>
      <c r="L76" s="212"/>
      <c r="M76" s="212"/>
      <c r="N76" s="196"/>
      <c r="O76" s="196"/>
      <c r="P76" s="197"/>
      <c r="Q76" s="196"/>
      <c r="R76" s="196"/>
      <c r="S76" s="196"/>
      <c r="T76" s="196"/>
      <c r="U76" s="196"/>
      <c r="V76" s="196"/>
      <c r="W76" s="196"/>
      <c r="Y76" s="209"/>
      <c r="Z76" s="197"/>
      <c r="AA76" s="197"/>
      <c r="AB76" s="197"/>
      <c r="AC76" s="197"/>
      <c r="AD76" s="197"/>
      <c r="AE76" s="194"/>
      <c r="AF76" s="196"/>
    </row>
    <row r="77" spans="2:32" ht="12.75">
      <c r="B77" s="208"/>
      <c r="C77" s="206"/>
      <c r="D77" s="220" t="s">
        <v>1094</v>
      </c>
      <c r="E77" s="213"/>
      <c r="F77" s="212"/>
      <c r="G77" s="189">
        <v>1.85</v>
      </c>
      <c r="H77" s="196">
        <v>1.85</v>
      </c>
      <c r="I77" s="196">
        <v>1.85</v>
      </c>
      <c r="J77" s="196"/>
      <c r="K77" s="196">
        <v>1.85</v>
      </c>
      <c r="L77" s="196">
        <v>1.85</v>
      </c>
      <c r="M77" s="212"/>
      <c r="N77" s="196">
        <v>1.85</v>
      </c>
      <c r="O77" s="196">
        <v>1.85</v>
      </c>
      <c r="P77" s="197"/>
      <c r="Q77" s="196"/>
      <c r="R77" s="196"/>
      <c r="S77" s="196"/>
      <c r="T77" s="196"/>
      <c r="U77" s="196"/>
      <c r="V77" s="196"/>
      <c r="W77" s="196">
        <v>1.85</v>
      </c>
      <c r="Y77" s="209"/>
      <c r="Z77" s="197"/>
      <c r="AA77" s="197"/>
      <c r="AB77" s="197"/>
      <c r="AC77" s="197"/>
      <c r="AD77" s="197"/>
      <c r="AE77" s="194"/>
      <c r="AF77" s="196"/>
    </row>
    <row r="78" spans="2:32" ht="12.75">
      <c r="B78" s="208" t="s">
        <v>347</v>
      </c>
      <c r="C78" s="206" t="s">
        <v>348</v>
      </c>
      <c r="D78" s="240" t="s">
        <v>1095</v>
      </c>
      <c r="E78" s="213"/>
      <c r="F78" s="212"/>
      <c r="G78" s="213" t="s">
        <v>140</v>
      </c>
      <c r="H78" s="212" t="s">
        <v>140</v>
      </c>
      <c r="I78" s="212" t="s">
        <v>140</v>
      </c>
      <c r="J78" s="212"/>
      <c r="K78" s="212" t="s">
        <v>140</v>
      </c>
      <c r="L78" s="212" t="s">
        <v>140</v>
      </c>
      <c r="M78" s="212"/>
      <c r="N78" s="196">
        <v>8.9</v>
      </c>
      <c r="O78" s="196">
        <v>8.9</v>
      </c>
      <c r="P78" s="197"/>
      <c r="Q78" s="196"/>
      <c r="R78" s="196"/>
      <c r="S78" s="196"/>
      <c r="T78" s="196"/>
      <c r="U78" s="196"/>
      <c r="V78" s="196"/>
      <c r="W78" s="196">
        <v>8.9</v>
      </c>
      <c r="Y78" s="209"/>
      <c r="Z78" s="197"/>
      <c r="AA78" s="197"/>
      <c r="AB78" s="197"/>
      <c r="AC78" s="197"/>
      <c r="AD78" s="197"/>
      <c r="AE78" s="194"/>
      <c r="AF78" s="196"/>
    </row>
    <row r="79" spans="2:32" ht="12.75">
      <c r="B79" s="208"/>
      <c r="C79" s="206"/>
      <c r="D79" s="213" t="s">
        <v>1096</v>
      </c>
      <c r="E79" s="240"/>
      <c r="F79" s="212"/>
      <c r="G79" s="212" t="e">
        <f>G75-G71-G78+G77-G80</f>
        <v>#VALUE!</v>
      </c>
      <c r="H79" s="212"/>
      <c r="I79" s="212"/>
      <c r="J79" s="212"/>
      <c r="K79" s="212"/>
      <c r="L79" s="212"/>
      <c r="M79" s="212"/>
      <c r="N79" s="212">
        <f>N75-N71-N78+N77-N80</f>
        <v>1.5999999999999999</v>
      </c>
      <c r="O79" s="212">
        <f>O75-O71-O78+O77-O80</f>
        <v>1.6499999999999997</v>
      </c>
      <c r="P79" s="197"/>
      <c r="Q79" s="196"/>
      <c r="R79" s="196"/>
      <c r="S79" s="196"/>
      <c r="T79" s="196"/>
      <c r="U79" s="196"/>
      <c r="V79" s="196"/>
      <c r="W79" s="212">
        <f>W75-W71-W78+W77-W80</f>
        <v>1.5999999999999999</v>
      </c>
      <c r="Y79" s="209"/>
      <c r="Z79" s="197"/>
      <c r="AA79" s="197"/>
      <c r="AB79" s="197"/>
      <c r="AC79" s="197"/>
      <c r="AD79" s="197"/>
      <c r="AE79" s="194"/>
      <c r="AF79" s="196"/>
    </row>
    <row r="80" spans="2:32" ht="12.75">
      <c r="B80" s="208"/>
      <c r="C80" s="206"/>
      <c r="D80" s="213" t="s">
        <v>1080</v>
      </c>
      <c r="E80" s="240"/>
      <c r="F80" s="212"/>
      <c r="G80" s="213">
        <f>SUM(Y81:Y100)</f>
        <v>1.9500000000000002</v>
      </c>
      <c r="H80" s="212">
        <f>SUM(Z81:Z100)</f>
        <v>1.85</v>
      </c>
      <c r="I80" s="212">
        <f>SUM(AA81:AA100)</f>
        <v>1.85</v>
      </c>
      <c r="J80" s="212"/>
      <c r="K80" s="212">
        <f>SUM(AB81:AB100)</f>
        <v>1.5999999999999999</v>
      </c>
      <c r="L80" s="212">
        <f>SUM(AC81:AC100)</f>
        <v>1.3</v>
      </c>
      <c r="M80" s="212"/>
      <c r="N80" s="217">
        <f>SUM(AD81:AD100)</f>
        <v>1.3499999999999999</v>
      </c>
      <c r="O80" s="217">
        <f>SUM(AE81:AE100)</f>
        <v>1.3</v>
      </c>
      <c r="P80" s="197"/>
      <c r="Q80" s="196"/>
      <c r="R80" s="196"/>
      <c r="S80" s="196"/>
      <c r="T80" s="196"/>
      <c r="U80" s="196"/>
      <c r="V80" s="196"/>
      <c r="W80" s="217">
        <f>SUM(AF81:AF100)</f>
        <v>1.3499999999999999</v>
      </c>
      <c r="Y80" s="209"/>
      <c r="Z80" s="197"/>
      <c r="AA80" s="197"/>
      <c r="AB80" s="197"/>
      <c r="AC80" s="197"/>
      <c r="AD80" s="197"/>
      <c r="AE80" s="194"/>
      <c r="AF80" s="196"/>
    </row>
    <row r="81" spans="2:32" ht="12.75">
      <c r="B81" s="208" t="s">
        <v>261</v>
      </c>
      <c r="C81" s="206" t="s">
        <v>513</v>
      </c>
      <c r="D81" s="189" t="s">
        <v>1097</v>
      </c>
      <c r="E81" s="189">
        <v>0.1</v>
      </c>
      <c r="F81" s="196"/>
      <c r="G81" s="189">
        <v>6</v>
      </c>
      <c r="H81" s="196">
        <v>6</v>
      </c>
      <c r="I81" s="196">
        <v>5</v>
      </c>
      <c r="J81" s="196"/>
      <c r="K81" s="196">
        <v>2</v>
      </c>
      <c r="L81" s="196">
        <v>2</v>
      </c>
      <c r="M81" s="196"/>
      <c r="N81" s="194">
        <v>2</v>
      </c>
      <c r="O81" s="194">
        <v>2</v>
      </c>
      <c r="P81" s="197"/>
      <c r="Q81" s="212">
        <f aca="true" t="shared" si="28" ref="Q81:Q100">IF(N81&gt;=1,(N81*2)," ")</f>
        <v>4</v>
      </c>
      <c r="R81" s="212">
        <f aca="true" t="shared" si="29" ref="R81:R100">IF(O81&gt;=1,(O81*2)," ")</f>
        <v>4</v>
      </c>
      <c r="S81" s="212">
        <f aca="true" t="shared" si="30" ref="S81:S100">IF(W81&gt;=1,(W81*2)," ")</f>
        <v>4</v>
      </c>
      <c r="T81" s="196"/>
      <c r="U81" s="212">
        <f aca="true" t="shared" si="31" ref="U81:U100">IF((S81+T81-Q81)&gt;=1,(S81+T81-Q81)," ")</f>
        <v>0</v>
      </c>
      <c r="V81" s="196"/>
      <c r="W81" s="196">
        <v>2</v>
      </c>
      <c r="Y81" s="229">
        <f aca="true" t="shared" si="32" ref="Y81:Y100">(E81*G81)</f>
        <v>0.6000000000000001</v>
      </c>
      <c r="Z81" s="230">
        <f aca="true" t="shared" si="33" ref="Z81:Z100">(E81*H81)</f>
        <v>0.6000000000000001</v>
      </c>
      <c r="AA81" s="230">
        <f aca="true" t="shared" si="34" ref="AA81:AA100">(E81*I81)</f>
        <v>0.5</v>
      </c>
      <c r="AB81" s="230">
        <f aca="true" t="shared" si="35" ref="AB81:AB100">(E81*K81)</f>
        <v>0.2</v>
      </c>
      <c r="AC81" s="230">
        <f aca="true" t="shared" si="36" ref="AC81:AC100">(E81*L81)</f>
        <v>0.2</v>
      </c>
      <c r="AD81" s="230">
        <f aca="true" t="shared" si="37" ref="AD81:AD100">(E81*N81)</f>
        <v>0.2</v>
      </c>
      <c r="AE81" s="231">
        <f aca="true" t="shared" si="38" ref="AE81:AE100">(E81*O81)</f>
        <v>0.2</v>
      </c>
      <c r="AF81" s="212">
        <f aca="true" t="shared" si="39" ref="AF81:AF100">E81*W81</f>
        <v>0.2</v>
      </c>
    </row>
    <row r="82" spans="2:32" ht="12.75">
      <c r="B82" s="208" t="s">
        <v>261</v>
      </c>
      <c r="C82" s="206" t="s">
        <v>442</v>
      </c>
      <c r="D82" s="189" t="s">
        <v>1098</v>
      </c>
      <c r="E82" s="189">
        <v>0.1</v>
      </c>
      <c r="F82" s="196"/>
      <c r="H82" s="196"/>
      <c r="I82" s="196"/>
      <c r="J82" s="196"/>
      <c r="K82" s="196">
        <v>1</v>
      </c>
      <c r="L82" s="196">
        <v>1</v>
      </c>
      <c r="M82" s="196"/>
      <c r="N82" s="194"/>
      <c r="O82" s="194">
        <v>1</v>
      </c>
      <c r="P82" s="197"/>
      <c r="Q82" s="212">
        <f t="shared" si="28"/>
        <v>0</v>
      </c>
      <c r="R82" s="212">
        <f t="shared" si="29"/>
        <v>2</v>
      </c>
      <c r="S82" s="212">
        <f t="shared" si="30"/>
        <v>0</v>
      </c>
      <c r="T82" s="196">
        <v>2</v>
      </c>
      <c r="U82" s="212" t="e">
        <f t="shared" si="31"/>
        <v>#VALUE!</v>
      </c>
      <c r="V82" s="196"/>
      <c r="W82" s="196"/>
      <c r="Y82" s="229">
        <f t="shared" si="32"/>
        <v>0</v>
      </c>
      <c r="Z82" s="230">
        <f t="shared" si="33"/>
        <v>0</v>
      </c>
      <c r="AA82" s="230">
        <f t="shared" si="34"/>
        <v>0</v>
      </c>
      <c r="AB82" s="230">
        <f t="shared" si="35"/>
        <v>0.1</v>
      </c>
      <c r="AC82" s="230">
        <f t="shared" si="36"/>
        <v>0.1</v>
      </c>
      <c r="AD82" s="230">
        <f t="shared" si="37"/>
        <v>0</v>
      </c>
      <c r="AE82" s="231">
        <f t="shared" si="38"/>
        <v>0.1</v>
      </c>
      <c r="AF82" s="212">
        <f t="shared" si="39"/>
        <v>0</v>
      </c>
    </row>
    <row r="83" spans="2:32" ht="12.75">
      <c r="B83" s="208" t="s">
        <v>261</v>
      </c>
      <c r="C83" s="206" t="s">
        <v>444</v>
      </c>
      <c r="D83" s="189" t="s">
        <v>1098</v>
      </c>
      <c r="E83" s="189">
        <v>0.15</v>
      </c>
      <c r="F83" s="196"/>
      <c r="H83" s="196"/>
      <c r="I83" s="196"/>
      <c r="J83" s="196"/>
      <c r="K83" s="196"/>
      <c r="L83" s="196"/>
      <c r="M83" s="196"/>
      <c r="N83" s="194">
        <v>1</v>
      </c>
      <c r="O83" s="194"/>
      <c r="P83" s="197"/>
      <c r="Q83" s="212">
        <f t="shared" si="28"/>
        <v>2</v>
      </c>
      <c r="R83" s="212">
        <f t="shared" si="29"/>
        <v>0</v>
      </c>
      <c r="S83" s="212">
        <f t="shared" si="30"/>
        <v>2</v>
      </c>
      <c r="T83" s="196"/>
      <c r="U83" s="212">
        <f t="shared" si="31"/>
        <v>0</v>
      </c>
      <c r="V83" s="196"/>
      <c r="W83" s="196">
        <v>1</v>
      </c>
      <c r="Y83" s="229">
        <f t="shared" si="32"/>
        <v>0</v>
      </c>
      <c r="Z83" s="230">
        <f t="shared" si="33"/>
        <v>0</v>
      </c>
      <c r="AA83" s="230">
        <f t="shared" si="34"/>
        <v>0</v>
      </c>
      <c r="AB83" s="230">
        <f t="shared" si="35"/>
        <v>0</v>
      </c>
      <c r="AC83" s="230">
        <f t="shared" si="36"/>
        <v>0</v>
      </c>
      <c r="AD83" s="230">
        <f t="shared" si="37"/>
        <v>0.15</v>
      </c>
      <c r="AE83" s="231">
        <f t="shared" si="38"/>
        <v>0</v>
      </c>
      <c r="AF83" s="212">
        <f t="shared" si="39"/>
        <v>0.15</v>
      </c>
    </row>
    <row r="84" spans="2:32" ht="12.75">
      <c r="B84" s="208" t="s">
        <v>261</v>
      </c>
      <c r="C84" s="206" t="s">
        <v>513</v>
      </c>
      <c r="D84" s="189" t="s">
        <v>1097</v>
      </c>
      <c r="E84" s="189">
        <v>0.1</v>
      </c>
      <c r="F84" s="196"/>
      <c r="H84" s="196"/>
      <c r="I84" s="196"/>
      <c r="J84" s="196"/>
      <c r="K84" s="196">
        <v>1</v>
      </c>
      <c r="L84" s="196">
        <v>1</v>
      </c>
      <c r="M84" s="196"/>
      <c r="N84" s="194">
        <v>1</v>
      </c>
      <c r="O84" s="194">
        <v>1</v>
      </c>
      <c r="P84" s="197"/>
      <c r="Q84" s="212">
        <f t="shared" si="28"/>
        <v>2</v>
      </c>
      <c r="R84" s="212">
        <f t="shared" si="29"/>
        <v>2</v>
      </c>
      <c r="S84" s="212">
        <f t="shared" si="30"/>
        <v>0</v>
      </c>
      <c r="T84" s="196">
        <v>2</v>
      </c>
      <c r="U84" s="212" t="e">
        <f t="shared" si="31"/>
        <v>#VALUE!</v>
      </c>
      <c r="V84" s="196"/>
      <c r="W84" s="196"/>
      <c r="Y84" s="229">
        <f t="shared" si="32"/>
        <v>0</v>
      </c>
      <c r="Z84" s="230">
        <f t="shared" si="33"/>
        <v>0</v>
      </c>
      <c r="AA84" s="230">
        <f t="shared" si="34"/>
        <v>0</v>
      </c>
      <c r="AB84" s="230">
        <f t="shared" si="35"/>
        <v>0.1</v>
      </c>
      <c r="AC84" s="230">
        <f t="shared" si="36"/>
        <v>0.1</v>
      </c>
      <c r="AD84" s="230">
        <f t="shared" si="37"/>
        <v>0.1</v>
      </c>
      <c r="AE84" s="231">
        <f t="shared" si="38"/>
        <v>0.1</v>
      </c>
      <c r="AF84" s="212">
        <f t="shared" si="39"/>
        <v>0</v>
      </c>
    </row>
    <row r="85" spans="2:32" ht="12.75">
      <c r="B85" s="208" t="s">
        <v>261</v>
      </c>
      <c r="C85" s="206" t="s">
        <v>503</v>
      </c>
      <c r="D85" s="189" t="s">
        <v>1099</v>
      </c>
      <c r="E85" s="189">
        <v>0.1</v>
      </c>
      <c r="F85" s="196"/>
      <c r="G85" s="189">
        <v>2</v>
      </c>
      <c r="H85" s="196"/>
      <c r="I85" s="196">
        <v>2</v>
      </c>
      <c r="J85" s="196"/>
      <c r="K85" s="196">
        <v>1</v>
      </c>
      <c r="L85" s="196">
        <v>1</v>
      </c>
      <c r="M85" s="196"/>
      <c r="N85" s="194">
        <v>1</v>
      </c>
      <c r="O85" s="194">
        <v>1</v>
      </c>
      <c r="P85" s="197"/>
      <c r="Q85" s="212">
        <f t="shared" si="28"/>
        <v>2</v>
      </c>
      <c r="R85" s="212">
        <f t="shared" si="29"/>
        <v>2</v>
      </c>
      <c r="S85" s="212">
        <f t="shared" si="30"/>
        <v>2</v>
      </c>
      <c r="T85" s="196"/>
      <c r="U85" s="212">
        <f t="shared" si="31"/>
        <v>0</v>
      </c>
      <c r="V85" s="196"/>
      <c r="W85" s="196">
        <v>1</v>
      </c>
      <c r="Y85" s="229">
        <f t="shared" si="32"/>
        <v>0.2</v>
      </c>
      <c r="Z85" s="230">
        <f t="shared" si="33"/>
        <v>0</v>
      </c>
      <c r="AA85" s="230">
        <f t="shared" si="34"/>
        <v>0.2</v>
      </c>
      <c r="AB85" s="230">
        <f t="shared" si="35"/>
        <v>0.1</v>
      </c>
      <c r="AC85" s="230">
        <f t="shared" si="36"/>
        <v>0.1</v>
      </c>
      <c r="AD85" s="230">
        <f t="shared" si="37"/>
        <v>0.1</v>
      </c>
      <c r="AE85" s="231">
        <f t="shared" si="38"/>
        <v>0.1</v>
      </c>
      <c r="AF85" s="212">
        <f t="shared" si="39"/>
        <v>0.1</v>
      </c>
    </row>
    <row r="86" spans="2:32" ht="12.75">
      <c r="B86" s="208" t="s">
        <v>261</v>
      </c>
      <c r="C86" s="206" t="s">
        <v>493</v>
      </c>
      <c r="D86" s="189" t="s">
        <v>1085</v>
      </c>
      <c r="E86" s="189">
        <v>0.1</v>
      </c>
      <c r="F86" s="196"/>
      <c r="G86" s="189">
        <v>2</v>
      </c>
      <c r="H86" s="196">
        <v>2</v>
      </c>
      <c r="I86" s="196">
        <v>1</v>
      </c>
      <c r="J86" s="196"/>
      <c r="K86" s="196">
        <v>1</v>
      </c>
      <c r="L86" s="196">
        <v>1</v>
      </c>
      <c r="M86" s="196"/>
      <c r="N86" s="194">
        <v>1</v>
      </c>
      <c r="O86" s="194">
        <v>1</v>
      </c>
      <c r="P86" s="197"/>
      <c r="Q86" s="212">
        <f t="shared" si="28"/>
        <v>2</v>
      </c>
      <c r="R86" s="212">
        <f t="shared" si="29"/>
        <v>2</v>
      </c>
      <c r="S86" s="212">
        <f t="shared" si="30"/>
        <v>2</v>
      </c>
      <c r="T86" s="196"/>
      <c r="U86" s="212">
        <f t="shared" si="31"/>
        <v>0</v>
      </c>
      <c r="V86" s="196"/>
      <c r="W86" s="196">
        <v>1</v>
      </c>
      <c r="Y86" s="229">
        <f t="shared" si="32"/>
        <v>0.2</v>
      </c>
      <c r="Z86" s="230">
        <f t="shared" si="33"/>
        <v>0.2</v>
      </c>
      <c r="AA86" s="230">
        <f t="shared" si="34"/>
        <v>0.1</v>
      </c>
      <c r="AB86" s="230">
        <f t="shared" si="35"/>
        <v>0.1</v>
      </c>
      <c r="AC86" s="230">
        <f t="shared" si="36"/>
        <v>0.1</v>
      </c>
      <c r="AD86" s="230">
        <f t="shared" si="37"/>
        <v>0.1</v>
      </c>
      <c r="AE86" s="231">
        <f t="shared" si="38"/>
        <v>0.1</v>
      </c>
      <c r="AF86" s="212">
        <f t="shared" si="39"/>
        <v>0.1</v>
      </c>
    </row>
    <row r="87" spans="2:32" ht="12.75">
      <c r="B87" s="208" t="s">
        <v>261</v>
      </c>
      <c r="C87" s="206" t="s">
        <v>481</v>
      </c>
      <c r="D87" s="189" t="s">
        <v>1086</v>
      </c>
      <c r="E87" s="189">
        <v>0.1</v>
      </c>
      <c r="F87" s="196"/>
      <c r="G87" s="189">
        <v>2</v>
      </c>
      <c r="H87" s="196">
        <v>2</v>
      </c>
      <c r="I87" s="196">
        <v>1</v>
      </c>
      <c r="J87" s="196"/>
      <c r="K87" s="196">
        <v>1</v>
      </c>
      <c r="L87" s="196">
        <v>1</v>
      </c>
      <c r="M87" s="196"/>
      <c r="N87" s="194">
        <v>1</v>
      </c>
      <c r="O87" s="194">
        <v>1</v>
      </c>
      <c r="P87" s="197"/>
      <c r="Q87" s="212">
        <f t="shared" si="28"/>
        <v>2</v>
      </c>
      <c r="R87" s="212">
        <f t="shared" si="29"/>
        <v>2</v>
      </c>
      <c r="S87" s="212">
        <f t="shared" si="30"/>
        <v>2</v>
      </c>
      <c r="T87" s="196"/>
      <c r="U87" s="212">
        <f t="shared" si="31"/>
        <v>0</v>
      </c>
      <c r="V87" s="196"/>
      <c r="W87" s="196">
        <v>1</v>
      </c>
      <c r="Y87" s="229">
        <f t="shared" si="32"/>
        <v>0.2</v>
      </c>
      <c r="Z87" s="230">
        <f t="shared" si="33"/>
        <v>0.2</v>
      </c>
      <c r="AA87" s="230">
        <f t="shared" si="34"/>
        <v>0.1</v>
      </c>
      <c r="AB87" s="230">
        <f t="shared" si="35"/>
        <v>0.1</v>
      </c>
      <c r="AC87" s="230">
        <f t="shared" si="36"/>
        <v>0.1</v>
      </c>
      <c r="AD87" s="230">
        <f t="shared" si="37"/>
        <v>0.1</v>
      </c>
      <c r="AE87" s="231">
        <f t="shared" si="38"/>
        <v>0.1</v>
      </c>
      <c r="AF87" s="212">
        <f t="shared" si="39"/>
        <v>0.1</v>
      </c>
    </row>
    <row r="88" spans="2:32" ht="12.75">
      <c r="B88" s="208" t="s">
        <v>261</v>
      </c>
      <c r="C88" s="206" t="s">
        <v>469</v>
      </c>
      <c r="D88" s="189" t="s">
        <v>1087</v>
      </c>
      <c r="E88" s="189">
        <v>0.1</v>
      </c>
      <c r="F88" s="196"/>
      <c r="H88" s="196"/>
      <c r="I88" s="196"/>
      <c r="J88" s="196"/>
      <c r="K88" s="196">
        <v>1</v>
      </c>
      <c r="L88" s="196">
        <v>1</v>
      </c>
      <c r="M88" s="196"/>
      <c r="N88" s="194">
        <v>1</v>
      </c>
      <c r="O88" s="194">
        <v>1</v>
      </c>
      <c r="P88" s="197"/>
      <c r="Q88" s="212">
        <f t="shared" si="28"/>
        <v>2</v>
      </c>
      <c r="R88" s="212">
        <f t="shared" si="29"/>
        <v>2</v>
      </c>
      <c r="S88" s="212">
        <f t="shared" si="30"/>
        <v>2</v>
      </c>
      <c r="T88" s="196"/>
      <c r="U88" s="212">
        <f t="shared" si="31"/>
        <v>0</v>
      </c>
      <c r="V88" s="196"/>
      <c r="W88" s="196">
        <v>1</v>
      </c>
      <c r="Y88" s="229">
        <f t="shared" si="32"/>
        <v>0</v>
      </c>
      <c r="Z88" s="230">
        <f t="shared" si="33"/>
        <v>0</v>
      </c>
      <c r="AA88" s="230">
        <f t="shared" si="34"/>
        <v>0</v>
      </c>
      <c r="AB88" s="230">
        <f t="shared" si="35"/>
        <v>0.1</v>
      </c>
      <c r="AC88" s="230">
        <f t="shared" si="36"/>
        <v>0.1</v>
      </c>
      <c r="AD88" s="230">
        <f t="shared" si="37"/>
        <v>0.1</v>
      </c>
      <c r="AE88" s="231">
        <f t="shared" si="38"/>
        <v>0.1</v>
      </c>
      <c r="AF88" s="212">
        <f t="shared" si="39"/>
        <v>0.1</v>
      </c>
    </row>
    <row r="89" spans="2:32" ht="12.75">
      <c r="B89" s="208" t="s">
        <v>261</v>
      </c>
      <c r="C89" s="206" t="s">
        <v>471</v>
      </c>
      <c r="D89" s="189" t="s">
        <v>1087</v>
      </c>
      <c r="E89" s="189">
        <v>0.15</v>
      </c>
      <c r="F89" s="196"/>
      <c r="G89" s="189">
        <v>1</v>
      </c>
      <c r="H89" s="196">
        <v>1</v>
      </c>
      <c r="I89" s="196"/>
      <c r="J89" s="196"/>
      <c r="K89" s="196"/>
      <c r="L89" s="196"/>
      <c r="M89" s="196"/>
      <c r="N89" s="194"/>
      <c r="O89" s="194"/>
      <c r="P89" s="197"/>
      <c r="Q89" s="212">
        <f t="shared" si="28"/>
        <v>0</v>
      </c>
      <c r="R89" s="212">
        <f t="shared" si="29"/>
        <v>0</v>
      </c>
      <c r="S89" s="212">
        <f t="shared" si="30"/>
        <v>0</v>
      </c>
      <c r="T89" s="196"/>
      <c r="U89" s="212" t="e">
        <f t="shared" si="31"/>
        <v>#VALUE!</v>
      </c>
      <c r="V89" s="196"/>
      <c r="W89" s="196"/>
      <c r="Y89" s="229">
        <f t="shared" si="32"/>
        <v>0.15</v>
      </c>
      <c r="Z89" s="230">
        <f t="shared" si="33"/>
        <v>0.15</v>
      </c>
      <c r="AA89" s="230">
        <f t="shared" si="34"/>
        <v>0</v>
      </c>
      <c r="AB89" s="230">
        <f t="shared" si="35"/>
        <v>0</v>
      </c>
      <c r="AC89" s="230">
        <f t="shared" si="36"/>
        <v>0</v>
      </c>
      <c r="AD89" s="230">
        <f t="shared" si="37"/>
        <v>0</v>
      </c>
      <c r="AE89" s="231">
        <f t="shared" si="38"/>
        <v>0</v>
      </c>
      <c r="AF89" s="212">
        <f t="shared" si="39"/>
        <v>0</v>
      </c>
    </row>
    <row r="90" spans="2:32" ht="12.75">
      <c r="B90" s="208"/>
      <c r="C90" s="206" t="s">
        <v>473</v>
      </c>
      <c r="D90" s="189" t="s">
        <v>1087</v>
      </c>
      <c r="E90" s="189">
        <v>0.2</v>
      </c>
      <c r="F90" s="196"/>
      <c r="H90" s="196"/>
      <c r="I90" s="196">
        <v>1</v>
      </c>
      <c r="J90" s="196"/>
      <c r="K90" s="196"/>
      <c r="L90" s="196"/>
      <c r="M90" s="196"/>
      <c r="N90" s="194"/>
      <c r="O90" s="194"/>
      <c r="P90" s="197"/>
      <c r="Q90" s="212">
        <f t="shared" si="28"/>
        <v>0</v>
      </c>
      <c r="R90" s="212">
        <f t="shared" si="29"/>
        <v>0</v>
      </c>
      <c r="S90" s="212">
        <f t="shared" si="30"/>
        <v>0</v>
      </c>
      <c r="T90" s="196"/>
      <c r="U90" s="212" t="e">
        <f t="shared" si="31"/>
        <v>#VALUE!</v>
      </c>
      <c r="V90" s="196"/>
      <c r="W90" s="196"/>
      <c r="Y90" s="229">
        <f t="shared" si="32"/>
        <v>0</v>
      </c>
      <c r="Z90" s="230">
        <f t="shared" si="33"/>
        <v>0</v>
      </c>
      <c r="AA90" s="230">
        <f t="shared" si="34"/>
        <v>0.2</v>
      </c>
      <c r="AB90" s="230">
        <f t="shared" si="35"/>
        <v>0</v>
      </c>
      <c r="AC90" s="230">
        <f t="shared" si="36"/>
        <v>0</v>
      </c>
      <c r="AD90" s="230">
        <f t="shared" si="37"/>
        <v>0</v>
      </c>
      <c r="AE90" s="231">
        <f t="shared" si="38"/>
        <v>0</v>
      </c>
      <c r="AF90" s="212">
        <f t="shared" si="39"/>
        <v>0</v>
      </c>
    </row>
    <row r="91" spans="2:32" ht="12.75">
      <c r="B91" s="208" t="s">
        <v>261</v>
      </c>
      <c r="C91" s="206" t="s">
        <v>457</v>
      </c>
      <c r="D91" s="189" t="s">
        <v>1083</v>
      </c>
      <c r="E91" s="189">
        <v>0.1</v>
      </c>
      <c r="F91" s="196"/>
      <c r="H91" s="196"/>
      <c r="I91" s="196"/>
      <c r="J91" s="196"/>
      <c r="K91" s="196">
        <v>1</v>
      </c>
      <c r="L91" s="196">
        <v>1</v>
      </c>
      <c r="M91" s="196"/>
      <c r="N91" s="194">
        <v>1</v>
      </c>
      <c r="O91" s="194">
        <v>1</v>
      </c>
      <c r="P91" s="197"/>
      <c r="Q91" s="212">
        <f t="shared" si="28"/>
        <v>2</v>
      </c>
      <c r="R91" s="212">
        <f t="shared" si="29"/>
        <v>2</v>
      </c>
      <c r="S91" s="212">
        <f t="shared" si="30"/>
        <v>2</v>
      </c>
      <c r="T91" s="196"/>
      <c r="U91" s="212">
        <f t="shared" si="31"/>
        <v>0</v>
      </c>
      <c r="V91" s="196"/>
      <c r="W91" s="196">
        <v>1</v>
      </c>
      <c r="Y91" s="229">
        <f t="shared" si="32"/>
        <v>0</v>
      </c>
      <c r="Z91" s="230">
        <f t="shared" si="33"/>
        <v>0</v>
      </c>
      <c r="AA91" s="230">
        <f t="shared" si="34"/>
        <v>0</v>
      </c>
      <c r="AB91" s="230">
        <f t="shared" si="35"/>
        <v>0.1</v>
      </c>
      <c r="AC91" s="230">
        <f t="shared" si="36"/>
        <v>0.1</v>
      </c>
      <c r="AD91" s="230">
        <f t="shared" si="37"/>
        <v>0.1</v>
      </c>
      <c r="AE91" s="231">
        <f t="shared" si="38"/>
        <v>0.1</v>
      </c>
      <c r="AF91" s="212">
        <f t="shared" si="39"/>
        <v>0.1</v>
      </c>
    </row>
    <row r="92" spans="2:32" ht="12.75">
      <c r="B92" s="208" t="s">
        <v>261</v>
      </c>
      <c r="C92" s="206" t="s">
        <v>459</v>
      </c>
      <c r="D92" s="189" t="s">
        <v>1083</v>
      </c>
      <c r="E92" s="189">
        <v>0.15</v>
      </c>
      <c r="F92" s="196"/>
      <c r="G92" s="189">
        <v>1</v>
      </c>
      <c r="H92" s="196">
        <v>1</v>
      </c>
      <c r="I92" s="196"/>
      <c r="J92" s="196"/>
      <c r="K92" s="196"/>
      <c r="L92" s="196"/>
      <c r="M92" s="196"/>
      <c r="N92" s="194"/>
      <c r="O92" s="194"/>
      <c r="P92" s="197"/>
      <c r="Q92" s="212">
        <f t="shared" si="28"/>
        <v>0</v>
      </c>
      <c r="R92" s="212">
        <f t="shared" si="29"/>
        <v>0</v>
      </c>
      <c r="S92" s="212">
        <f t="shared" si="30"/>
        <v>0</v>
      </c>
      <c r="T92" s="196"/>
      <c r="U92" s="212" t="e">
        <f t="shared" si="31"/>
        <v>#VALUE!</v>
      </c>
      <c r="V92" s="196"/>
      <c r="W92" s="196"/>
      <c r="Y92" s="229">
        <f t="shared" si="32"/>
        <v>0.15</v>
      </c>
      <c r="Z92" s="230">
        <f t="shared" si="33"/>
        <v>0.15</v>
      </c>
      <c r="AA92" s="230">
        <f t="shared" si="34"/>
        <v>0</v>
      </c>
      <c r="AB92" s="230">
        <f t="shared" si="35"/>
        <v>0</v>
      </c>
      <c r="AC92" s="230">
        <f t="shared" si="36"/>
        <v>0</v>
      </c>
      <c r="AD92" s="230">
        <f t="shared" si="37"/>
        <v>0</v>
      </c>
      <c r="AE92" s="231">
        <f t="shared" si="38"/>
        <v>0</v>
      </c>
      <c r="AF92" s="212">
        <f t="shared" si="39"/>
        <v>0</v>
      </c>
    </row>
    <row r="93" spans="2:32" ht="12.75">
      <c r="B93" s="208"/>
      <c r="C93" s="206" t="s">
        <v>461</v>
      </c>
      <c r="D93" s="189" t="s">
        <v>1083</v>
      </c>
      <c r="E93" s="189">
        <v>0.2</v>
      </c>
      <c r="F93" s="196"/>
      <c r="H93" s="196"/>
      <c r="I93" s="196">
        <v>1</v>
      </c>
      <c r="J93" s="196"/>
      <c r="K93" s="196"/>
      <c r="L93" s="196"/>
      <c r="M93" s="196"/>
      <c r="N93" s="194"/>
      <c r="O93" s="194"/>
      <c r="P93" s="197"/>
      <c r="Q93" s="212">
        <f t="shared" si="28"/>
        <v>0</v>
      </c>
      <c r="R93" s="212">
        <f t="shared" si="29"/>
        <v>0</v>
      </c>
      <c r="S93" s="212">
        <f t="shared" si="30"/>
        <v>0</v>
      </c>
      <c r="T93" s="196"/>
      <c r="U93" s="212" t="e">
        <f t="shared" si="31"/>
        <v>#VALUE!</v>
      </c>
      <c r="V93" s="196"/>
      <c r="W93" s="196"/>
      <c r="Y93" s="229">
        <f t="shared" si="32"/>
        <v>0</v>
      </c>
      <c r="Z93" s="230">
        <f t="shared" si="33"/>
        <v>0</v>
      </c>
      <c r="AA93" s="230">
        <f t="shared" si="34"/>
        <v>0.2</v>
      </c>
      <c r="AB93" s="230">
        <f t="shared" si="35"/>
        <v>0</v>
      </c>
      <c r="AC93" s="230">
        <f t="shared" si="36"/>
        <v>0</v>
      </c>
      <c r="AD93" s="230">
        <f t="shared" si="37"/>
        <v>0</v>
      </c>
      <c r="AE93" s="231">
        <f t="shared" si="38"/>
        <v>0</v>
      </c>
      <c r="AF93" s="212">
        <f t="shared" si="39"/>
        <v>0</v>
      </c>
    </row>
    <row r="94" spans="2:32" ht="12.75">
      <c r="B94" s="208" t="s">
        <v>261</v>
      </c>
      <c r="C94" s="206" t="s">
        <v>442</v>
      </c>
      <c r="D94" s="189" t="s">
        <v>1098</v>
      </c>
      <c r="E94" s="189">
        <v>0.1</v>
      </c>
      <c r="F94" s="196"/>
      <c r="H94" s="196"/>
      <c r="I94" s="196"/>
      <c r="J94" s="196"/>
      <c r="K94" s="196">
        <v>1</v>
      </c>
      <c r="L94" s="196">
        <v>1</v>
      </c>
      <c r="M94" s="196"/>
      <c r="N94" s="194">
        <v>1</v>
      </c>
      <c r="O94" s="194">
        <v>1</v>
      </c>
      <c r="P94" s="197"/>
      <c r="Q94" s="212">
        <f t="shared" si="28"/>
        <v>2</v>
      </c>
      <c r="R94" s="212">
        <f t="shared" si="29"/>
        <v>2</v>
      </c>
      <c r="S94" s="212">
        <f t="shared" si="30"/>
        <v>0</v>
      </c>
      <c r="T94" s="196">
        <v>2</v>
      </c>
      <c r="U94" s="212" t="e">
        <f t="shared" si="31"/>
        <v>#VALUE!</v>
      </c>
      <c r="V94" s="196"/>
      <c r="W94" s="196"/>
      <c r="Y94" s="229">
        <f t="shared" si="32"/>
        <v>0</v>
      </c>
      <c r="Z94" s="230">
        <f t="shared" si="33"/>
        <v>0</v>
      </c>
      <c r="AA94" s="230">
        <f t="shared" si="34"/>
        <v>0</v>
      </c>
      <c r="AB94" s="230">
        <f t="shared" si="35"/>
        <v>0.1</v>
      </c>
      <c r="AC94" s="230">
        <f t="shared" si="36"/>
        <v>0.1</v>
      </c>
      <c r="AD94" s="230">
        <f t="shared" si="37"/>
        <v>0.1</v>
      </c>
      <c r="AE94" s="231">
        <f t="shared" si="38"/>
        <v>0.1</v>
      </c>
      <c r="AF94" s="212">
        <f t="shared" si="39"/>
        <v>0</v>
      </c>
    </row>
    <row r="95" spans="2:32" ht="12.75">
      <c r="B95" s="208" t="s">
        <v>261</v>
      </c>
      <c r="C95" s="206" t="s">
        <v>436</v>
      </c>
      <c r="D95" s="189" t="s">
        <v>1088</v>
      </c>
      <c r="E95" s="189">
        <v>0.2</v>
      </c>
      <c r="F95" s="196"/>
      <c r="G95" s="189">
        <v>1</v>
      </c>
      <c r="H95" s="196"/>
      <c r="I95" s="196"/>
      <c r="J95" s="196"/>
      <c r="K95" s="196"/>
      <c r="L95" s="196"/>
      <c r="M95" s="196"/>
      <c r="N95" s="194"/>
      <c r="O95" s="194"/>
      <c r="P95" s="197"/>
      <c r="Q95" s="212">
        <f t="shared" si="28"/>
        <v>0</v>
      </c>
      <c r="R95" s="212">
        <f t="shared" si="29"/>
        <v>0</v>
      </c>
      <c r="S95" s="212">
        <f t="shared" si="30"/>
        <v>0</v>
      </c>
      <c r="T95" s="196"/>
      <c r="U95" s="212" t="e">
        <f t="shared" si="31"/>
        <v>#VALUE!</v>
      </c>
      <c r="V95" s="196"/>
      <c r="W95" s="196"/>
      <c r="Y95" s="229">
        <f t="shared" si="32"/>
        <v>0.2</v>
      </c>
      <c r="Z95" s="230">
        <f t="shared" si="33"/>
        <v>0</v>
      </c>
      <c r="AA95" s="230">
        <f t="shared" si="34"/>
        <v>0</v>
      </c>
      <c r="AB95" s="230">
        <f t="shared" si="35"/>
        <v>0</v>
      </c>
      <c r="AC95" s="230">
        <f t="shared" si="36"/>
        <v>0</v>
      </c>
      <c r="AD95" s="230">
        <f t="shared" si="37"/>
        <v>0</v>
      </c>
      <c r="AE95" s="231">
        <f t="shared" si="38"/>
        <v>0</v>
      </c>
      <c r="AF95" s="212">
        <f t="shared" si="39"/>
        <v>0</v>
      </c>
    </row>
    <row r="96" spans="2:32" ht="12.75">
      <c r="B96" s="208" t="s">
        <v>261</v>
      </c>
      <c r="C96" s="206" t="s">
        <v>440</v>
      </c>
      <c r="D96" s="189" t="s">
        <v>1088</v>
      </c>
      <c r="E96" s="189">
        <v>0.30000000000000004</v>
      </c>
      <c r="F96" s="196"/>
      <c r="H96" s="196"/>
      <c r="I96" s="196">
        <v>1</v>
      </c>
      <c r="J96" s="196"/>
      <c r="K96" s="196"/>
      <c r="L96" s="196"/>
      <c r="M96" s="196"/>
      <c r="N96" s="194"/>
      <c r="O96" s="194"/>
      <c r="P96" s="197"/>
      <c r="Q96" s="212">
        <f t="shared" si="28"/>
        <v>0</v>
      </c>
      <c r="R96" s="212">
        <f t="shared" si="29"/>
        <v>0</v>
      </c>
      <c r="S96" s="212">
        <f t="shared" si="30"/>
        <v>0</v>
      </c>
      <c r="T96" s="196"/>
      <c r="U96" s="212" t="e">
        <f t="shared" si="31"/>
        <v>#VALUE!</v>
      </c>
      <c r="V96" s="196"/>
      <c r="W96" s="196"/>
      <c r="Y96" s="229">
        <f t="shared" si="32"/>
        <v>0</v>
      </c>
      <c r="Z96" s="230">
        <f t="shared" si="33"/>
        <v>0</v>
      </c>
      <c r="AA96" s="230">
        <f t="shared" si="34"/>
        <v>0.30000000000000004</v>
      </c>
      <c r="AB96" s="230">
        <f t="shared" si="35"/>
        <v>0</v>
      </c>
      <c r="AC96" s="230">
        <f t="shared" si="36"/>
        <v>0</v>
      </c>
      <c r="AD96" s="230">
        <f t="shared" si="37"/>
        <v>0</v>
      </c>
      <c r="AE96" s="231">
        <f t="shared" si="38"/>
        <v>0</v>
      </c>
      <c r="AF96" s="212">
        <f t="shared" si="39"/>
        <v>0</v>
      </c>
    </row>
    <row r="97" spans="2:32" ht="12.75">
      <c r="B97" s="208" t="s">
        <v>261</v>
      </c>
      <c r="C97" s="206" t="s">
        <v>428</v>
      </c>
      <c r="D97" s="189" t="s">
        <v>1089</v>
      </c>
      <c r="E97" s="189">
        <v>0.30000000000000004</v>
      </c>
      <c r="F97" s="196"/>
      <c r="H97" s="196">
        <v>1</v>
      </c>
      <c r="I97" s="196"/>
      <c r="J97" s="196"/>
      <c r="K97" s="196"/>
      <c r="L97" s="196">
        <v>1</v>
      </c>
      <c r="M97" s="196"/>
      <c r="N97" s="194">
        <v>1</v>
      </c>
      <c r="O97" s="194">
        <v>1</v>
      </c>
      <c r="P97" s="197"/>
      <c r="Q97" s="212">
        <f t="shared" si="28"/>
        <v>2</v>
      </c>
      <c r="R97" s="212">
        <f t="shared" si="29"/>
        <v>2</v>
      </c>
      <c r="S97" s="212">
        <f t="shared" si="30"/>
        <v>2</v>
      </c>
      <c r="T97" s="196"/>
      <c r="U97" s="212">
        <f t="shared" si="31"/>
        <v>0</v>
      </c>
      <c r="V97" s="196"/>
      <c r="W97" s="196">
        <v>1</v>
      </c>
      <c r="Y97" s="229">
        <f t="shared" si="32"/>
        <v>0</v>
      </c>
      <c r="Z97" s="230">
        <f t="shared" si="33"/>
        <v>0.30000000000000004</v>
      </c>
      <c r="AA97" s="230">
        <f t="shared" si="34"/>
        <v>0</v>
      </c>
      <c r="AB97" s="230">
        <f t="shared" si="35"/>
        <v>0</v>
      </c>
      <c r="AC97" s="230">
        <f t="shared" si="36"/>
        <v>0.30000000000000004</v>
      </c>
      <c r="AD97" s="230">
        <f t="shared" si="37"/>
        <v>0.30000000000000004</v>
      </c>
      <c r="AE97" s="231">
        <f t="shared" si="38"/>
        <v>0.30000000000000004</v>
      </c>
      <c r="AF97" s="212">
        <f t="shared" si="39"/>
        <v>0.30000000000000004</v>
      </c>
    </row>
    <row r="98" spans="2:32" ht="12.75">
      <c r="B98" s="208"/>
      <c r="C98" s="206" t="s">
        <v>406</v>
      </c>
      <c r="D98" s="189" t="s">
        <v>1100</v>
      </c>
      <c r="E98" s="189">
        <v>0.2</v>
      </c>
      <c r="F98" s="196"/>
      <c r="H98" s="196"/>
      <c r="I98" s="196"/>
      <c r="J98" s="196"/>
      <c r="K98" s="196">
        <v>3</v>
      </c>
      <c r="L98" s="196"/>
      <c r="M98" s="196"/>
      <c r="N98" s="194"/>
      <c r="O98" s="194"/>
      <c r="P98" s="197"/>
      <c r="Q98" s="212">
        <f t="shared" si="28"/>
        <v>0</v>
      </c>
      <c r="R98" s="212">
        <f t="shared" si="29"/>
        <v>0</v>
      </c>
      <c r="S98" s="212">
        <f t="shared" si="30"/>
        <v>0</v>
      </c>
      <c r="T98" s="196"/>
      <c r="U98" s="212" t="e">
        <f t="shared" si="31"/>
        <v>#VALUE!</v>
      </c>
      <c r="V98" s="196"/>
      <c r="W98" s="196"/>
      <c r="Y98" s="229">
        <f t="shared" si="32"/>
        <v>0</v>
      </c>
      <c r="Z98" s="230">
        <f t="shared" si="33"/>
        <v>0</v>
      </c>
      <c r="AA98" s="230">
        <f t="shared" si="34"/>
        <v>0</v>
      </c>
      <c r="AB98" s="230">
        <f t="shared" si="35"/>
        <v>0.6000000000000001</v>
      </c>
      <c r="AC98" s="230">
        <f t="shared" si="36"/>
        <v>0</v>
      </c>
      <c r="AD98" s="230">
        <f t="shared" si="37"/>
        <v>0</v>
      </c>
      <c r="AE98" s="231">
        <f t="shared" si="38"/>
        <v>0</v>
      </c>
      <c r="AF98" s="212">
        <f t="shared" si="39"/>
        <v>0</v>
      </c>
    </row>
    <row r="99" spans="2:32" ht="12.75">
      <c r="B99" s="208" t="s">
        <v>261</v>
      </c>
      <c r="C99" s="206" t="s">
        <v>485</v>
      </c>
      <c r="D99" s="189" t="s">
        <v>1086</v>
      </c>
      <c r="E99" s="189">
        <v>0.2</v>
      </c>
      <c r="F99" s="196"/>
      <c r="H99" s="196"/>
      <c r="I99" s="196"/>
      <c r="J99" s="196"/>
      <c r="K99" s="196"/>
      <c r="L99" s="196"/>
      <c r="M99" s="196"/>
      <c r="N99" s="194"/>
      <c r="O99" s="194"/>
      <c r="P99" s="197"/>
      <c r="Q99" s="212">
        <f t="shared" si="28"/>
        <v>0</v>
      </c>
      <c r="R99" s="212">
        <f t="shared" si="29"/>
        <v>0</v>
      </c>
      <c r="S99" s="212">
        <f t="shared" si="30"/>
        <v>2</v>
      </c>
      <c r="T99" s="196"/>
      <c r="U99" s="212" t="e">
        <f t="shared" si="31"/>
        <v>#VALUE!</v>
      </c>
      <c r="V99" s="196"/>
      <c r="W99" s="196">
        <v>1</v>
      </c>
      <c r="Y99" s="229">
        <f t="shared" si="32"/>
        <v>0</v>
      </c>
      <c r="Z99" s="230">
        <f t="shared" si="33"/>
        <v>0</v>
      </c>
      <c r="AA99" s="230">
        <f t="shared" si="34"/>
        <v>0</v>
      </c>
      <c r="AB99" s="230">
        <f t="shared" si="35"/>
        <v>0</v>
      </c>
      <c r="AC99" s="230">
        <f t="shared" si="36"/>
        <v>0</v>
      </c>
      <c r="AD99" s="230">
        <f t="shared" si="37"/>
        <v>0</v>
      </c>
      <c r="AE99" s="231">
        <f t="shared" si="38"/>
        <v>0</v>
      </c>
      <c r="AF99" s="212">
        <f t="shared" si="39"/>
        <v>0.2</v>
      </c>
    </row>
    <row r="100" spans="2:32" ht="12.75">
      <c r="B100" s="208" t="s">
        <v>261</v>
      </c>
      <c r="C100" s="206" t="s">
        <v>487</v>
      </c>
      <c r="D100" s="189" t="s">
        <v>1086</v>
      </c>
      <c r="E100" s="189">
        <v>0.25</v>
      </c>
      <c r="F100" s="196"/>
      <c r="G100" s="189">
        <v>1</v>
      </c>
      <c r="H100" s="196">
        <v>1</v>
      </c>
      <c r="I100" s="196">
        <v>1</v>
      </c>
      <c r="J100" s="196"/>
      <c r="K100" s="196"/>
      <c r="L100" s="196"/>
      <c r="M100" s="196"/>
      <c r="N100" s="194"/>
      <c r="O100" s="194"/>
      <c r="P100" s="197"/>
      <c r="Q100" s="212">
        <f t="shared" si="28"/>
        <v>0</v>
      </c>
      <c r="R100" s="212">
        <f t="shared" si="29"/>
        <v>0</v>
      </c>
      <c r="S100" s="212">
        <f t="shared" si="30"/>
        <v>0</v>
      </c>
      <c r="T100" s="196"/>
      <c r="U100" s="212" t="e">
        <f t="shared" si="31"/>
        <v>#VALUE!</v>
      </c>
      <c r="V100" s="196"/>
      <c r="W100" s="196"/>
      <c r="Y100" s="229">
        <f t="shared" si="32"/>
        <v>0.25</v>
      </c>
      <c r="Z100" s="230">
        <f t="shared" si="33"/>
        <v>0.25</v>
      </c>
      <c r="AA100" s="230">
        <f t="shared" si="34"/>
        <v>0.25</v>
      </c>
      <c r="AB100" s="230">
        <f t="shared" si="35"/>
        <v>0</v>
      </c>
      <c r="AC100" s="230">
        <f t="shared" si="36"/>
        <v>0</v>
      </c>
      <c r="AD100" s="230">
        <f t="shared" si="37"/>
        <v>0</v>
      </c>
      <c r="AE100" s="231">
        <f t="shared" si="38"/>
        <v>0</v>
      </c>
      <c r="AF100" s="212">
        <f t="shared" si="39"/>
        <v>0</v>
      </c>
    </row>
    <row r="101" spans="2:32" ht="12.75">
      <c r="B101" s="208" t="s">
        <v>374</v>
      </c>
      <c r="C101" s="206" t="s">
        <v>375</v>
      </c>
      <c r="D101" s="189" t="s">
        <v>1101</v>
      </c>
      <c r="E101" s="189"/>
      <c r="F101" s="196"/>
      <c r="G101" s="189" t="s">
        <v>1102</v>
      </c>
      <c r="H101" s="196"/>
      <c r="I101" s="196"/>
      <c r="J101" s="196"/>
      <c r="K101" s="196"/>
      <c r="L101" s="196"/>
      <c r="M101" s="196"/>
      <c r="N101" s="194" t="s">
        <v>140</v>
      </c>
      <c r="O101" s="194" t="s">
        <v>140</v>
      </c>
      <c r="P101" s="197"/>
      <c r="Q101" s="196" t="s">
        <v>140</v>
      </c>
      <c r="R101" s="196" t="s">
        <v>140</v>
      </c>
      <c r="S101" s="196" t="s">
        <v>140</v>
      </c>
      <c r="T101" s="196"/>
      <c r="U101" s="196"/>
      <c r="V101" s="196"/>
      <c r="W101" s="196" t="s">
        <v>140</v>
      </c>
      <c r="Y101" s="209"/>
      <c r="Z101" s="197"/>
      <c r="AA101" s="197"/>
      <c r="AB101" s="197"/>
      <c r="AC101" s="197"/>
      <c r="AD101" s="197"/>
      <c r="AE101" s="194"/>
      <c r="AF101" s="196"/>
    </row>
    <row r="102" spans="2:32" ht="12.75">
      <c r="B102" s="200" t="s">
        <v>374</v>
      </c>
      <c r="C102" s="201" t="s">
        <v>377</v>
      </c>
      <c r="D102" s="232" t="s">
        <v>1101</v>
      </c>
      <c r="E102" s="202"/>
      <c r="F102" s="196"/>
      <c r="G102" s="232"/>
      <c r="H102" s="207" t="s">
        <v>140</v>
      </c>
      <c r="I102" s="207" t="s">
        <v>140</v>
      </c>
      <c r="J102" s="196"/>
      <c r="K102" s="207" t="s">
        <v>140</v>
      </c>
      <c r="L102" s="207" t="s">
        <v>140</v>
      </c>
      <c r="M102" s="196"/>
      <c r="N102" s="202"/>
      <c r="O102" s="202"/>
      <c r="P102" s="197"/>
      <c r="Q102" s="207"/>
      <c r="R102" s="207"/>
      <c r="S102" s="207"/>
      <c r="T102" s="207"/>
      <c r="U102" s="207"/>
      <c r="V102" s="196"/>
      <c r="W102" s="207"/>
      <c r="Y102" s="241"/>
      <c r="Z102" s="232"/>
      <c r="AA102" s="232"/>
      <c r="AB102" s="232"/>
      <c r="AC102" s="232"/>
      <c r="AD102" s="232"/>
      <c r="AE102" s="202"/>
      <c r="AF102" s="207"/>
    </row>
  </sheetData>
  <sheetProtection selectLockedCells="1" selectUnlockedCells="1"/>
  <mergeCells count="5">
    <mergeCell ref="E2:E3"/>
    <mergeCell ref="K2:L2"/>
    <mergeCell ref="Q2:R2"/>
    <mergeCell ref="S2:U2"/>
    <mergeCell ref="AB2:AC2"/>
  </mergeCells>
  <printOptions/>
  <pageMargins left="0.49236111111111114" right="0.39375" top="0.39375" bottom="0.39375" header="0.5118055555555555" footer="0.5118055555555555"/>
  <pageSetup horizontalDpi="300" verticalDpi="300" orientation="landscape" paperSize="9"/>
  <rowBreaks count="2" manualBreakCount="2">
    <brk id="36" max="255" man="1"/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102"/>
  <sheetViews>
    <sheetView workbookViewId="0" topLeftCell="A1">
      <selection activeCell="F1" sqref="F1"/>
    </sheetView>
  </sheetViews>
  <sheetFormatPr defaultColWidth="11.421875" defaultRowHeight="12.75"/>
  <cols>
    <col min="1" max="1" width="2.57421875" style="245" customWidth="1"/>
    <col min="2" max="2" width="3.57421875" style="246" customWidth="1"/>
    <col min="3" max="3" width="10.140625" style="247" customWidth="1"/>
    <col min="4" max="4" width="19.140625" style="248" customWidth="1"/>
    <col min="5" max="5" width="1.28515625" style="246" customWidth="1"/>
    <col min="6" max="7" width="6.421875" style="246" customWidth="1"/>
    <col min="8" max="8" width="1.28515625" style="245" customWidth="1"/>
    <col min="9" max="9" width="3.57421875" style="245" customWidth="1"/>
    <col min="10" max="10" width="10.140625" style="249" customWidth="1"/>
    <col min="11" max="11" width="18.421875" style="245" customWidth="1"/>
    <col min="12" max="12" width="1.28515625" style="245" customWidth="1"/>
    <col min="13" max="14" width="6.421875" style="245" customWidth="1"/>
    <col min="15" max="16384" width="11.57421875" style="245" customWidth="1"/>
  </cols>
  <sheetData>
    <row r="2" ht="12.75">
      <c r="C2" s="250" t="s">
        <v>1103</v>
      </c>
    </row>
    <row r="3" spans="2:14" ht="12.75">
      <c r="B3" s="251"/>
      <c r="C3" s="252"/>
      <c r="D3" s="253"/>
      <c r="E3" s="254"/>
      <c r="F3" s="255"/>
      <c r="G3" s="255"/>
      <c r="I3" s="251"/>
      <c r="J3" s="252"/>
      <c r="K3" s="253"/>
      <c r="L3" s="254"/>
      <c r="M3" s="255"/>
      <c r="N3" s="255"/>
    </row>
    <row r="4" spans="2:14" ht="12.75">
      <c r="B4" s="256" t="s">
        <v>237</v>
      </c>
      <c r="C4" s="257" t="s">
        <v>240</v>
      </c>
      <c r="D4" s="246" t="s">
        <v>241</v>
      </c>
      <c r="E4" s="258"/>
      <c r="F4" s="259">
        <v>1.99</v>
      </c>
      <c r="G4" s="259">
        <v>3.75</v>
      </c>
      <c r="I4" s="256" t="s">
        <v>261</v>
      </c>
      <c r="J4" s="257" t="s">
        <v>457</v>
      </c>
      <c r="K4" s="246" t="s">
        <v>458</v>
      </c>
      <c r="L4" s="258"/>
      <c r="M4" s="259">
        <v>2.99</v>
      </c>
      <c r="N4" s="259">
        <v>4.5600000000000005</v>
      </c>
    </row>
    <row r="5" spans="2:14" ht="12.75">
      <c r="B5" s="256" t="s">
        <v>237</v>
      </c>
      <c r="C5" s="257" t="s">
        <v>238</v>
      </c>
      <c r="D5" s="246" t="s">
        <v>239</v>
      </c>
      <c r="E5" s="258"/>
      <c r="F5" s="259">
        <v>1.99</v>
      </c>
      <c r="G5" s="259">
        <v>3.75</v>
      </c>
      <c r="I5" s="256" t="s">
        <v>261</v>
      </c>
      <c r="J5" s="257" t="s">
        <v>459</v>
      </c>
      <c r="K5" s="246" t="s">
        <v>460</v>
      </c>
      <c r="L5" s="258"/>
      <c r="M5" s="259">
        <v>2.99</v>
      </c>
      <c r="N5" s="259">
        <v>4.5600000000000005</v>
      </c>
    </row>
    <row r="6" spans="2:14" ht="12.75">
      <c r="B6" s="256" t="s">
        <v>237</v>
      </c>
      <c r="C6" s="257" t="s">
        <v>242</v>
      </c>
      <c r="D6" s="246" t="s">
        <v>239</v>
      </c>
      <c r="E6" s="258"/>
      <c r="F6" s="259">
        <v>1.99</v>
      </c>
      <c r="G6" s="259">
        <v>3.75</v>
      </c>
      <c r="I6" s="256"/>
      <c r="J6" s="257" t="s">
        <v>461</v>
      </c>
      <c r="K6" s="246" t="s">
        <v>462</v>
      </c>
      <c r="L6" s="258"/>
      <c r="M6" s="259">
        <v>2.99</v>
      </c>
      <c r="N6" s="259">
        <v>4.5600000000000005</v>
      </c>
    </row>
    <row r="7" spans="2:14" ht="12.75">
      <c r="B7" s="256"/>
      <c r="C7" s="257" t="s">
        <v>400</v>
      </c>
      <c r="D7" s="246" t="s">
        <v>401</v>
      </c>
      <c r="E7" s="258"/>
      <c r="F7" s="259">
        <v>1.99</v>
      </c>
      <c r="G7" s="259">
        <v>4.5600000000000005</v>
      </c>
      <c r="I7" s="256"/>
      <c r="J7" s="257" t="s">
        <v>463</v>
      </c>
      <c r="K7" s="246" t="s">
        <v>464</v>
      </c>
      <c r="L7" s="258"/>
      <c r="M7" s="259">
        <v>2.99</v>
      </c>
      <c r="N7" s="259">
        <v>4.5600000000000005</v>
      </c>
    </row>
    <row r="8" spans="2:14" ht="12.75">
      <c r="B8" s="256"/>
      <c r="C8" s="257" t="s">
        <v>402</v>
      </c>
      <c r="D8" s="246" t="s">
        <v>403</v>
      </c>
      <c r="E8" s="258"/>
      <c r="F8" s="259">
        <v>2.99</v>
      </c>
      <c r="G8" s="259">
        <v>6.56</v>
      </c>
      <c r="I8" s="256" t="s">
        <v>261</v>
      </c>
      <c r="J8" s="257" t="s">
        <v>465</v>
      </c>
      <c r="K8" s="246" t="s">
        <v>466</v>
      </c>
      <c r="L8" s="258"/>
      <c r="M8" s="259">
        <v>7.99</v>
      </c>
      <c r="N8" s="259">
        <v>8.83</v>
      </c>
    </row>
    <row r="9" spans="2:14" ht="12.75">
      <c r="B9" s="256"/>
      <c r="C9" s="257" t="s">
        <v>404</v>
      </c>
      <c r="D9" s="246" t="s">
        <v>405</v>
      </c>
      <c r="E9" s="258"/>
      <c r="F9" s="259">
        <v>9.99</v>
      </c>
      <c r="G9" s="259">
        <v>17.19</v>
      </c>
      <c r="I9" s="256"/>
      <c r="J9" s="257" t="s">
        <v>467</v>
      </c>
      <c r="K9" s="246" t="s">
        <v>468</v>
      </c>
      <c r="L9" s="258"/>
      <c r="M9" s="259"/>
      <c r="N9" s="259">
        <v>29.69</v>
      </c>
    </row>
    <row r="10" spans="2:14" ht="12.75">
      <c r="B10" s="256"/>
      <c r="C10" s="257" t="s">
        <v>406</v>
      </c>
      <c r="D10" s="246" t="s">
        <v>407</v>
      </c>
      <c r="E10" s="258"/>
      <c r="F10" s="259">
        <v>2.99</v>
      </c>
      <c r="G10" s="259">
        <v>6.56</v>
      </c>
      <c r="I10" s="256" t="s">
        <v>261</v>
      </c>
      <c r="J10" s="257" t="s">
        <v>469</v>
      </c>
      <c r="K10" s="246" t="s">
        <v>470</v>
      </c>
      <c r="L10" s="258"/>
      <c r="M10" s="259">
        <v>2.99</v>
      </c>
      <c r="N10" s="259">
        <v>4.5600000000000005</v>
      </c>
    </row>
    <row r="11" spans="2:14" ht="12.75">
      <c r="B11" s="256" t="s">
        <v>261</v>
      </c>
      <c r="C11" s="257" t="s">
        <v>408</v>
      </c>
      <c r="D11" s="246" t="s">
        <v>409</v>
      </c>
      <c r="E11" s="258"/>
      <c r="F11" s="259">
        <v>2.99</v>
      </c>
      <c r="G11" s="259">
        <v>3.75</v>
      </c>
      <c r="I11" s="256" t="s">
        <v>261</v>
      </c>
      <c r="J11" s="257" t="s">
        <v>471</v>
      </c>
      <c r="K11" s="246" t="s">
        <v>472</v>
      </c>
      <c r="L11" s="258"/>
      <c r="M11" s="259">
        <v>2.99</v>
      </c>
      <c r="N11" s="259">
        <v>4.5600000000000005</v>
      </c>
    </row>
    <row r="12" spans="2:14" ht="12.75">
      <c r="B12" s="256"/>
      <c r="C12" s="257" t="s">
        <v>410</v>
      </c>
      <c r="D12" s="246" t="s">
        <v>411</v>
      </c>
      <c r="E12" s="258"/>
      <c r="F12" s="259">
        <v>2.99</v>
      </c>
      <c r="G12" s="259">
        <v>6.56</v>
      </c>
      <c r="I12" s="256"/>
      <c r="J12" s="257" t="s">
        <v>473</v>
      </c>
      <c r="K12" s="246" t="s">
        <v>474</v>
      </c>
      <c r="L12" s="258"/>
      <c r="M12" s="259">
        <v>3.99</v>
      </c>
      <c r="N12" s="259">
        <v>4.15</v>
      </c>
    </row>
    <row r="13" spans="2:14" ht="12.75">
      <c r="B13" s="256"/>
      <c r="C13" s="257" t="s">
        <v>412</v>
      </c>
      <c r="D13" s="246" t="s">
        <v>413</v>
      </c>
      <c r="E13" s="258"/>
      <c r="F13" s="259">
        <v>16.99</v>
      </c>
      <c r="G13" s="259">
        <v>26.55</v>
      </c>
      <c r="I13" s="256" t="s">
        <v>261</v>
      </c>
      <c r="J13" s="257" t="s">
        <v>475</v>
      </c>
      <c r="K13" s="246" t="s">
        <v>476</v>
      </c>
      <c r="L13" s="258"/>
      <c r="M13" s="259">
        <v>2.99</v>
      </c>
      <c r="N13" s="259">
        <v>4.5600000000000005</v>
      </c>
    </row>
    <row r="14" spans="2:14" ht="12.75">
      <c r="B14" s="256"/>
      <c r="C14" s="257" t="s">
        <v>414</v>
      </c>
      <c r="D14" s="246" t="s">
        <v>415</v>
      </c>
      <c r="E14" s="258"/>
      <c r="F14" s="259">
        <v>2.99</v>
      </c>
      <c r="G14" s="259">
        <v>6.56</v>
      </c>
      <c r="I14" s="256" t="s">
        <v>261</v>
      </c>
      <c r="J14" s="257" t="s">
        <v>477</v>
      </c>
      <c r="K14" s="246" t="s">
        <v>478</v>
      </c>
      <c r="L14" s="258"/>
      <c r="M14" s="259">
        <v>7.99</v>
      </c>
      <c r="N14" s="259">
        <v>8.83</v>
      </c>
    </row>
    <row r="15" spans="2:14" ht="12.75">
      <c r="B15" s="256" t="s">
        <v>261</v>
      </c>
      <c r="C15" s="257" t="s">
        <v>417</v>
      </c>
      <c r="D15" s="246" t="s">
        <v>418</v>
      </c>
      <c r="E15" s="258"/>
      <c r="F15" s="259">
        <v>1.99</v>
      </c>
      <c r="G15" s="259">
        <v>3.42</v>
      </c>
      <c r="I15" s="256"/>
      <c r="J15" s="257" t="s">
        <v>479</v>
      </c>
      <c r="K15" s="246" t="s">
        <v>480</v>
      </c>
      <c r="L15" s="258"/>
      <c r="M15" s="259">
        <v>7.99</v>
      </c>
      <c r="N15" s="259">
        <v>8.03</v>
      </c>
    </row>
    <row r="16" spans="2:14" ht="12.75">
      <c r="B16" s="256"/>
      <c r="C16" s="257" t="s">
        <v>420</v>
      </c>
      <c r="D16" s="246" t="s">
        <v>421</v>
      </c>
      <c r="E16" s="258"/>
      <c r="F16" s="259">
        <v>2.99</v>
      </c>
      <c r="G16" s="259"/>
      <c r="I16" s="256" t="s">
        <v>261</v>
      </c>
      <c r="J16" s="257" t="s">
        <v>481</v>
      </c>
      <c r="K16" s="246" t="s">
        <v>482</v>
      </c>
      <c r="L16" s="258"/>
      <c r="M16" s="259">
        <v>2.99</v>
      </c>
      <c r="N16" s="259">
        <v>4.5600000000000005</v>
      </c>
    </row>
    <row r="17" spans="2:14" ht="12.75">
      <c r="B17" s="256"/>
      <c r="C17" s="257" t="s">
        <v>422</v>
      </c>
      <c r="D17" s="246" t="s">
        <v>423</v>
      </c>
      <c r="E17" s="258"/>
      <c r="F17" s="259">
        <v>2.99</v>
      </c>
      <c r="G17" s="259"/>
      <c r="I17" s="256" t="s">
        <v>261</v>
      </c>
      <c r="J17" s="257" t="s">
        <v>483</v>
      </c>
      <c r="K17" s="246" t="s">
        <v>484</v>
      </c>
      <c r="L17" s="258"/>
      <c r="M17" s="259">
        <v>4.99</v>
      </c>
      <c r="N17" s="259">
        <v>4.69</v>
      </c>
    </row>
    <row r="18" spans="2:14" ht="12.75">
      <c r="B18" s="256"/>
      <c r="C18" s="257" t="s">
        <v>424</v>
      </c>
      <c r="D18" s="246" t="s">
        <v>425</v>
      </c>
      <c r="E18" s="258"/>
      <c r="F18" s="259">
        <v>2.99</v>
      </c>
      <c r="G18" s="259"/>
      <c r="I18" s="256" t="s">
        <v>261</v>
      </c>
      <c r="J18" s="257" t="s">
        <v>485</v>
      </c>
      <c r="K18" s="246" t="s">
        <v>486</v>
      </c>
      <c r="L18" s="258"/>
      <c r="M18" s="259">
        <v>2.99</v>
      </c>
      <c r="N18" s="259">
        <v>4.5600000000000005</v>
      </c>
    </row>
    <row r="19" spans="2:14" ht="12.75">
      <c r="B19" s="256" t="s">
        <v>261</v>
      </c>
      <c r="C19" s="257" t="s">
        <v>426</v>
      </c>
      <c r="D19" s="246" t="s">
        <v>427</v>
      </c>
      <c r="E19" s="258"/>
      <c r="F19" s="259">
        <v>3.99</v>
      </c>
      <c r="G19" s="259">
        <v>4.17</v>
      </c>
      <c r="I19" s="256" t="s">
        <v>261</v>
      </c>
      <c r="J19" s="257" t="s">
        <v>487</v>
      </c>
      <c r="K19" s="246" t="s">
        <v>488</v>
      </c>
      <c r="L19" s="258"/>
      <c r="M19" s="259">
        <v>2.99</v>
      </c>
      <c r="N19" s="259">
        <v>4.5600000000000005</v>
      </c>
    </row>
    <row r="20" spans="2:14" ht="12.75">
      <c r="B20" s="256" t="s">
        <v>261</v>
      </c>
      <c r="C20" s="257" t="s">
        <v>428</v>
      </c>
      <c r="D20" s="246" t="s">
        <v>429</v>
      </c>
      <c r="E20" s="258"/>
      <c r="F20" s="259">
        <v>1.99</v>
      </c>
      <c r="G20" s="259">
        <v>3.75</v>
      </c>
      <c r="I20" s="256"/>
      <c r="J20" s="257" t="s">
        <v>489</v>
      </c>
      <c r="K20" s="246" t="s">
        <v>490</v>
      </c>
      <c r="L20" s="258"/>
      <c r="M20" s="259">
        <v>4.99</v>
      </c>
      <c r="N20" s="259">
        <v>6.45</v>
      </c>
    </row>
    <row r="21" spans="2:14" ht="12.75">
      <c r="B21" s="256" t="s">
        <v>261</v>
      </c>
      <c r="C21" s="257" t="s">
        <v>430</v>
      </c>
      <c r="D21" s="246" t="s">
        <v>431</v>
      </c>
      <c r="E21" s="258"/>
      <c r="F21" s="259">
        <v>2.99</v>
      </c>
      <c r="G21" s="259">
        <v>4.5600000000000005</v>
      </c>
      <c r="I21" s="256" t="s">
        <v>261</v>
      </c>
      <c r="J21" s="257" t="s">
        <v>491</v>
      </c>
      <c r="K21" s="246" t="s">
        <v>492</v>
      </c>
      <c r="L21" s="258"/>
      <c r="M21" s="259">
        <v>4.99</v>
      </c>
      <c r="N21" s="259">
        <v>8.83</v>
      </c>
    </row>
    <row r="22" spans="2:14" ht="12.75">
      <c r="B22" s="256"/>
      <c r="C22" s="257" t="s">
        <v>432</v>
      </c>
      <c r="D22" s="246" t="s">
        <v>431</v>
      </c>
      <c r="E22" s="258"/>
      <c r="F22" s="259">
        <v>7.99</v>
      </c>
      <c r="G22" s="259">
        <v>8.83</v>
      </c>
      <c r="I22" s="256" t="s">
        <v>261</v>
      </c>
      <c r="J22" s="257" t="s">
        <v>493</v>
      </c>
      <c r="K22" s="246" t="s">
        <v>494</v>
      </c>
      <c r="L22" s="258"/>
      <c r="M22" s="259">
        <v>2.99</v>
      </c>
      <c r="N22" s="259">
        <v>4.5600000000000005</v>
      </c>
    </row>
    <row r="23" spans="2:14" ht="12.75">
      <c r="B23" s="256"/>
      <c r="C23" s="257" t="s">
        <v>433</v>
      </c>
      <c r="D23" s="246" t="s">
        <v>434</v>
      </c>
      <c r="E23" s="258"/>
      <c r="F23" s="259">
        <v>3.99</v>
      </c>
      <c r="G23" s="259">
        <v>29.69</v>
      </c>
      <c r="I23" s="256"/>
      <c r="J23" s="257" t="s">
        <v>495</v>
      </c>
      <c r="K23" s="246" t="s">
        <v>496</v>
      </c>
      <c r="L23" s="258"/>
      <c r="M23" s="259">
        <v>3.99</v>
      </c>
      <c r="N23" s="259">
        <v>4.69</v>
      </c>
    </row>
    <row r="24" spans="2:14" ht="12.75">
      <c r="B24" s="256"/>
      <c r="C24" s="257" t="s">
        <v>435</v>
      </c>
      <c r="D24" s="246" t="s">
        <v>434</v>
      </c>
      <c r="E24" s="258"/>
      <c r="F24" s="259">
        <v>7.99</v>
      </c>
      <c r="G24" s="259">
        <v>8.83</v>
      </c>
      <c r="I24" s="256"/>
      <c r="J24" s="257" t="s">
        <v>497</v>
      </c>
      <c r="K24" s="246" t="s">
        <v>498</v>
      </c>
      <c r="L24" s="258"/>
      <c r="M24" s="259">
        <v>3.99</v>
      </c>
      <c r="N24" s="259">
        <v>4.5600000000000005</v>
      </c>
    </row>
    <row r="25" spans="2:14" ht="12.75">
      <c r="B25" s="256" t="s">
        <v>261</v>
      </c>
      <c r="C25" s="257" t="s">
        <v>436</v>
      </c>
      <c r="D25" s="246" t="s">
        <v>437</v>
      </c>
      <c r="E25" s="258"/>
      <c r="F25" s="259">
        <v>2.99</v>
      </c>
      <c r="G25" s="259">
        <v>4.5600000000000005</v>
      </c>
      <c r="I25" s="256"/>
      <c r="J25" s="257" t="s">
        <v>499</v>
      </c>
      <c r="K25" s="246" t="s">
        <v>500</v>
      </c>
      <c r="L25" s="258"/>
      <c r="M25" s="259">
        <v>3.99</v>
      </c>
      <c r="N25" s="259">
        <v>4.5600000000000005</v>
      </c>
    </row>
    <row r="26" spans="2:14" ht="12.75">
      <c r="B26" s="256" t="s">
        <v>261</v>
      </c>
      <c r="C26" s="257" t="s">
        <v>438</v>
      </c>
      <c r="D26" s="246" t="s">
        <v>439</v>
      </c>
      <c r="E26" s="258"/>
      <c r="F26" s="259">
        <v>2.99</v>
      </c>
      <c r="G26" s="259">
        <v>6.56</v>
      </c>
      <c r="I26" s="256"/>
      <c r="J26" s="257" t="s">
        <v>501</v>
      </c>
      <c r="K26" s="246" t="s">
        <v>502</v>
      </c>
      <c r="L26" s="258"/>
      <c r="M26" s="259">
        <v>7.99</v>
      </c>
      <c r="N26" s="259">
        <v>8.83</v>
      </c>
    </row>
    <row r="27" spans="2:14" ht="12.75">
      <c r="B27" s="256" t="s">
        <v>261</v>
      </c>
      <c r="C27" s="257" t="s">
        <v>440</v>
      </c>
      <c r="D27" s="246" t="s">
        <v>441</v>
      </c>
      <c r="E27" s="258"/>
      <c r="F27" s="259">
        <v>2.99</v>
      </c>
      <c r="G27" s="259">
        <v>4.5600000000000005</v>
      </c>
      <c r="I27" s="256" t="s">
        <v>261</v>
      </c>
      <c r="J27" s="257" t="s">
        <v>503</v>
      </c>
      <c r="K27" s="246" t="s">
        <v>504</v>
      </c>
      <c r="L27" s="258"/>
      <c r="M27" s="259">
        <v>2.99</v>
      </c>
      <c r="N27" s="259">
        <v>4.5600000000000005</v>
      </c>
    </row>
    <row r="28" spans="2:14" ht="12.75">
      <c r="B28" s="256" t="s">
        <v>261</v>
      </c>
      <c r="C28" s="257" t="s">
        <v>442</v>
      </c>
      <c r="D28" s="246" t="s">
        <v>443</v>
      </c>
      <c r="E28" s="258"/>
      <c r="F28" s="259">
        <v>2.99</v>
      </c>
      <c r="G28" s="259">
        <v>4.5600000000000005</v>
      </c>
      <c r="I28" s="256"/>
      <c r="J28" s="257" t="s">
        <v>505</v>
      </c>
      <c r="K28" s="246" t="s">
        <v>506</v>
      </c>
      <c r="L28" s="258"/>
      <c r="M28" s="259">
        <v>3.99</v>
      </c>
      <c r="N28" s="259">
        <v>4.5600000000000005</v>
      </c>
    </row>
    <row r="29" spans="2:14" ht="12.75">
      <c r="B29" s="256" t="s">
        <v>261</v>
      </c>
      <c r="C29" s="257" t="s">
        <v>444</v>
      </c>
      <c r="D29" s="246" t="s">
        <v>445</v>
      </c>
      <c r="E29" s="258"/>
      <c r="F29" s="259">
        <v>3.99</v>
      </c>
      <c r="G29" s="259">
        <v>5.32</v>
      </c>
      <c r="I29" s="256"/>
      <c r="J29" s="257" t="s">
        <v>507</v>
      </c>
      <c r="K29" s="246" t="s">
        <v>508</v>
      </c>
      <c r="L29" s="258"/>
      <c r="M29" s="259">
        <v>3.99</v>
      </c>
      <c r="N29" s="259">
        <v>4.5600000000000005</v>
      </c>
    </row>
    <row r="30" spans="2:14" ht="12.75">
      <c r="B30" s="256"/>
      <c r="C30" s="257" t="s">
        <v>446</v>
      </c>
      <c r="D30" s="246" t="s">
        <v>447</v>
      </c>
      <c r="E30" s="258"/>
      <c r="F30" s="259">
        <v>3.99</v>
      </c>
      <c r="G30" s="259">
        <v>4.69</v>
      </c>
      <c r="I30" s="256"/>
      <c r="J30" s="257" t="s">
        <v>509</v>
      </c>
      <c r="K30" s="246" t="s">
        <v>510</v>
      </c>
      <c r="L30" s="258"/>
      <c r="M30" s="259">
        <v>3.99</v>
      </c>
      <c r="N30" s="259">
        <v>4.5600000000000005</v>
      </c>
    </row>
    <row r="31" spans="2:14" ht="12.75">
      <c r="B31" s="256"/>
      <c r="C31" s="257" t="s">
        <v>448</v>
      </c>
      <c r="D31" s="246" t="s">
        <v>449</v>
      </c>
      <c r="E31" s="258"/>
      <c r="F31" s="259">
        <v>3.99</v>
      </c>
      <c r="G31" s="259">
        <v>4.5600000000000005</v>
      </c>
      <c r="I31" s="256"/>
      <c r="J31" s="257" t="s">
        <v>511</v>
      </c>
      <c r="K31" s="246" t="s">
        <v>512</v>
      </c>
      <c r="L31" s="258"/>
      <c r="M31" s="259">
        <v>7.99</v>
      </c>
      <c r="N31" s="259">
        <v>8.83</v>
      </c>
    </row>
    <row r="32" spans="2:14" ht="12.75">
      <c r="B32" s="256"/>
      <c r="C32" s="257" t="s">
        <v>450</v>
      </c>
      <c r="D32" s="246" t="s">
        <v>451</v>
      </c>
      <c r="E32" s="258"/>
      <c r="F32" s="259"/>
      <c r="G32" s="259">
        <v>4.5600000000000005</v>
      </c>
      <c r="I32" s="256" t="s">
        <v>261</v>
      </c>
      <c r="J32" s="257" t="s">
        <v>513</v>
      </c>
      <c r="K32" s="246" t="s">
        <v>514</v>
      </c>
      <c r="L32" s="258"/>
      <c r="M32" s="259">
        <v>2.99</v>
      </c>
      <c r="N32" s="259">
        <v>4.5600000000000005</v>
      </c>
    </row>
    <row r="33" spans="2:14" ht="12.75">
      <c r="B33" s="256" t="s">
        <v>261</v>
      </c>
      <c r="C33" s="257" t="s">
        <v>452</v>
      </c>
      <c r="D33" s="246" t="s">
        <v>453</v>
      </c>
      <c r="E33" s="258"/>
      <c r="F33" s="259">
        <v>7.99</v>
      </c>
      <c r="G33" s="259">
        <v>8.83</v>
      </c>
      <c r="I33" s="256"/>
      <c r="J33" s="257" t="s">
        <v>515</v>
      </c>
      <c r="K33" s="246" t="s">
        <v>516</v>
      </c>
      <c r="L33" s="258"/>
      <c r="M33" s="259">
        <v>3.99</v>
      </c>
      <c r="N33" s="259">
        <v>4.15</v>
      </c>
    </row>
    <row r="34" spans="2:14" ht="12.75">
      <c r="B34" s="256"/>
      <c r="C34" s="257" t="s">
        <v>454</v>
      </c>
      <c r="D34" s="246" t="s">
        <v>455</v>
      </c>
      <c r="E34" s="258"/>
      <c r="F34" s="259">
        <v>7.99</v>
      </c>
      <c r="G34" s="259">
        <v>8.83</v>
      </c>
      <c r="I34" s="256"/>
      <c r="J34" s="257" t="s">
        <v>517</v>
      </c>
      <c r="K34" s="246" t="s">
        <v>518</v>
      </c>
      <c r="L34" s="258"/>
      <c r="M34" s="259">
        <v>3.99</v>
      </c>
      <c r="N34" s="259">
        <v>4.5600000000000005</v>
      </c>
    </row>
    <row r="35" spans="2:14" ht="12.75">
      <c r="B35" s="256"/>
      <c r="C35" s="257"/>
      <c r="D35" s="246"/>
      <c r="E35" s="258"/>
      <c r="F35" s="259"/>
      <c r="G35" s="259"/>
      <c r="I35" s="256"/>
      <c r="J35" s="257" t="s">
        <v>519</v>
      </c>
      <c r="K35" s="246" t="s">
        <v>520</v>
      </c>
      <c r="L35" s="258"/>
      <c r="M35" s="259">
        <v>3.99</v>
      </c>
      <c r="N35" s="259">
        <v>4.5600000000000005</v>
      </c>
    </row>
    <row r="36" spans="2:14" ht="12.75">
      <c r="B36" s="260"/>
      <c r="C36" s="261"/>
      <c r="D36" s="262"/>
      <c r="E36" s="263"/>
      <c r="F36" s="264"/>
      <c r="G36" s="264"/>
      <c r="I36" s="260"/>
      <c r="J36" s="261"/>
      <c r="K36" s="262"/>
      <c r="L36" s="263"/>
      <c r="M36" s="264"/>
      <c r="N36" s="264"/>
    </row>
    <row r="37" ht="12.75">
      <c r="A37"/>
    </row>
    <row r="38" spans="2:14" ht="12.75">
      <c r="B38" s="251"/>
      <c r="C38" s="252"/>
      <c r="D38" s="253"/>
      <c r="E38" s="254"/>
      <c r="F38" s="255"/>
      <c r="G38" s="255"/>
      <c r="H38" s="265"/>
      <c r="I38" s="251"/>
      <c r="J38" s="252"/>
      <c r="K38" s="253"/>
      <c r="L38" s="254"/>
      <c r="M38" s="255"/>
      <c r="N38" s="255"/>
    </row>
    <row r="39" spans="2:14" ht="12.75">
      <c r="B39" s="256"/>
      <c r="C39" s="257" t="s">
        <v>521</v>
      </c>
      <c r="D39" s="266" t="s">
        <v>522</v>
      </c>
      <c r="E39" s="258"/>
      <c r="F39" s="259">
        <v>3.99</v>
      </c>
      <c r="G39" s="259">
        <v>5.32</v>
      </c>
      <c r="H39" s="265"/>
      <c r="I39" s="256"/>
      <c r="J39" s="257" t="s">
        <v>521</v>
      </c>
      <c r="K39" s="266" t="s">
        <v>1104</v>
      </c>
      <c r="L39" s="258"/>
      <c r="M39" s="259">
        <v>3.99</v>
      </c>
      <c r="N39" s="259">
        <v>5.32</v>
      </c>
    </row>
    <row r="40" spans="2:14" ht="12.75">
      <c r="B40" s="256" t="s">
        <v>261</v>
      </c>
      <c r="C40" s="257" t="s">
        <v>523</v>
      </c>
      <c r="D40" s="246" t="s">
        <v>524</v>
      </c>
      <c r="E40" s="258"/>
      <c r="F40" s="259">
        <v>3.99</v>
      </c>
      <c r="G40" s="259">
        <v>5.32</v>
      </c>
      <c r="H40" s="265"/>
      <c r="I40" s="256"/>
      <c r="J40" s="257" t="s">
        <v>1105</v>
      </c>
      <c r="K40" s="266" t="s">
        <v>1104</v>
      </c>
      <c r="L40" s="258"/>
      <c r="M40" s="259">
        <v>3.99</v>
      </c>
      <c r="N40" s="259">
        <v>5.32</v>
      </c>
    </row>
    <row r="41" spans="2:14" ht="12.75">
      <c r="B41" s="256" t="s">
        <v>261</v>
      </c>
      <c r="C41" s="257" t="s">
        <v>526</v>
      </c>
      <c r="D41" s="246" t="s">
        <v>527</v>
      </c>
      <c r="E41" s="258"/>
      <c r="F41" s="259">
        <v>3.99</v>
      </c>
      <c r="G41" s="259">
        <v>5.32</v>
      </c>
      <c r="H41" s="265"/>
      <c r="I41" s="256"/>
      <c r="J41" s="257" t="s">
        <v>1106</v>
      </c>
      <c r="K41" s="266" t="s">
        <v>1104</v>
      </c>
      <c r="L41" s="258"/>
      <c r="M41" s="259">
        <v>3.99</v>
      </c>
      <c r="N41" s="259">
        <v>5.32</v>
      </c>
    </row>
    <row r="42" spans="2:14" ht="12.75">
      <c r="B42" s="260"/>
      <c r="C42" s="261"/>
      <c r="D42" s="262"/>
      <c r="E42" s="263"/>
      <c r="F42" s="264"/>
      <c r="G42" s="264"/>
      <c r="H42" s="265"/>
      <c r="I42" s="260"/>
      <c r="J42" s="261"/>
      <c r="K42" s="262"/>
      <c r="L42" s="263"/>
      <c r="M42" s="264"/>
      <c r="N42" s="264"/>
    </row>
    <row r="44" spans="2:14" ht="12.75">
      <c r="B44" s="267"/>
      <c r="C44" s="268"/>
      <c r="D44" s="269"/>
      <c r="E44" s="270"/>
      <c r="F44" s="271"/>
      <c r="G44" s="254"/>
      <c r="H44" s="272"/>
      <c r="I44" s="273"/>
      <c r="J44" s="274"/>
      <c r="K44" s="275"/>
      <c r="L44" s="276"/>
      <c r="M44" s="277"/>
      <c r="N44" s="277"/>
    </row>
    <row r="45" spans="2:14" ht="12.75">
      <c r="B45" s="265"/>
      <c r="C45" s="278" t="s">
        <v>529</v>
      </c>
      <c r="D45" s="279" t="s">
        <v>530</v>
      </c>
      <c r="E45" s="280"/>
      <c r="F45" s="281">
        <v>2.99</v>
      </c>
      <c r="G45" s="258">
        <v>4.55</v>
      </c>
      <c r="I45" s="256"/>
      <c r="J45" s="278" t="s">
        <v>547</v>
      </c>
      <c r="K45" s="279" t="s">
        <v>548</v>
      </c>
      <c r="L45" s="280"/>
      <c r="M45" s="281">
        <v>19.99</v>
      </c>
      <c r="N45" s="259">
        <v>55.74</v>
      </c>
    </row>
    <row r="46" spans="2:14" ht="12.75">
      <c r="B46" s="265"/>
      <c r="C46" s="278" t="s">
        <v>531</v>
      </c>
      <c r="D46" s="279" t="s">
        <v>1107</v>
      </c>
      <c r="E46" s="280"/>
      <c r="F46" s="281">
        <v>5.99</v>
      </c>
      <c r="G46" s="258">
        <v>5.32</v>
      </c>
      <c r="I46" s="256"/>
      <c r="J46" s="278" t="s">
        <v>249</v>
      </c>
      <c r="K46" s="279" t="s">
        <v>1108</v>
      </c>
      <c r="L46" s="280"/>
      <c r="M46" s="281">
        <v>3.99</v>
      </c>
      <c r="N46" s="259">
        <v>5.32</v>
      </c>
    </row>
    <row r="47" spans="2:14" ht="12.75">
      <c r="B47" s="265"/>
      <c r="C47" s="278" t="s">
        <v>533</v>
      </c>
      <c r="D47" s="279" t="s">
        <v>534</v>
      </c>
      <c r="E47" s="280"/>
      <c r="F47" s="281">
        <v>7.99</v>
      </c>
      <c r="G47" s="258">
        <v>8.34</v>
      </c>
      <c r="I47" s="256" t="s">
        <v>237</v>
      </c>
      <c r="J47" s="257" t="s">
        <v>244</v>
      </c>
      <c r="K47" s="248" t="s">
        <v>245</v>
      </c>
      <c r="L47" s="282"/>
      <c r="M47" s="259">
        <v>8.99</v>
      </c>
      <c r="N47" s="259">
        <v>10.76</v>
      </c>
    </row>
    <row r="48" spans="2:14" ht="12.75">
      <c r="B48" s="256" t="s">
        <v>237</v>
      </c>
      <c r="C48" s="257" t="s">
        <v>535</v>
      </c>
      <c r="D48" s="248" t="s">
        <v>1109</v>
      </c>
      <c r="E48" s="282"/>
      <c r="F48" s="259">
        <v>4.99</v>
      </c>
      <c r="G48" s="259">
        <v>5.32</v>
      </c>
      <c r="I48" s="256"/>
      <c r="J48" s="278" t="s">
        <v>550</v>
      </c>
      <c r="K48" s="279" t="s">
        <v>551</v>
      </c>
      <c r="L48" s="280"/>
      <c r="M48" s="281">
        <v>3.99</v>
      </c>
      <c r="N48" s="259">
        <v>6.45</v>
      </c>
    </row>
    <row r="49" spans="2:14" ht="12.75">
      <c r="B49" s="256" t="s">
        <v>237</v>
      </c>
      <c r="C49" s="257" t="s">
        <v>537</v>
      </c>
      <c r="D49" s="248" t="s">
        <v>1110</v>
      </c>
      <c r="E49" s="282"/>
      <c r="F49" s="259">
        <v>4.99</v>
      </c>
      <c r="G49" s="259">
        <v>5.32</v>
      </c>
      <c r="I49" s="256" t="s">
        <v>237</v>
      </c>
      <c r="J49" s="257" t="s">
        <v>251</v>
      </c>
      <c r="K49" s="248" t="s">
        <v>1111</v>
      </c>
      <c r="L49" s="282"/>
      <c r="M49" s="259">
        <v>5.99</v>
      </c>
      <c r="N49" s="259">
        <v>5.32</v>
      </c>
    </row>
    <row r="50" spans="2:14" ht="12.75">
      <c r="B50" s="256"/>
      <c r="C50" s="278" t="s">
        <v>539</v>
      </c>
      <c r="D50" s="279" t="s">
        <v>540</v>
      </c>
      <c r="E50" s="280"/>
      <c r="F50" s="281">
        <v>2.99</v>
      </c>
      <c r="G50" s="259">
        <v>5.88</v>
      </c>
      <c r="I50" s="256" t="s">
        <v>237</v>
      </c>
      <c r="J50" s="257" t="s">
        <v>253</v>
      </c>
      <c r="K50" s="248" t="s">
        <v>1112</v>
      </c>
      <c r="L50" s="282"/>
      <c r="M50" s="259">
        <v>5.99</v>
      </c>
      <c r="N50" s="259">
        <v>5.69</v>
      </c>
    </row>
    <row r="51" spans="2:14" ht="12.75">
      <c r="B51" s="256"/>
      <c r="C51" s="278" t="s">
        <v>541</v>
      </c>
      <c r="D51" s="279" t="s">
        <v>542</v>
      </c>
      <c r="E51" s="280"/>
      <c r="F51" s="281"/>
      <c r="G51" s="259">
        <v>5.69</v>
      </c>
      <c r="I51" s="256"/>
      <c r="J51" s="257" t="s">
        <v>552</v>
      </c>
      <c r="K51" s="248" t="s">
        <v>1113</v>
      </c>
      <c r="L51" s="282"/>
      <c r="M51" s="259">
        <v>5.99</v>
      </c>
      <c r="N51" s="259">
        <v>5.69</v>
      </c>
    </row>
    <row r="52" spans="2:14" ht="12.75">
      <c r="B52" s="256" t="s">
        <v>237</v>
      </c>
      <c r="C52" s="257" t="s">
        <v>543</v>
      </c>
      <c r="D52" s="248" t="s">
        <v>544</v>
      </c>
      <c r="E52" s="282"/>
      <c r="F52" s="259">
        <v>5.99</v>
      </c>
      <c r="G52" s="259">
        <v>5.88</v>
      </c>
      <c r="I52" s="256" t="s">
        <v>237</v>
      </c>
      <c r="J52" s="257" t="s">
        <v>247</v>
      </c>
      <c r="K52" s="248" t="s">
        <v>1114</v>
      </c>
      <c r="L52" s="282"/>
      <c r="M52" s="259">
        <v>3.99</v>
      </c>
      <c r="N52" s="259">
        <v>5.32</v>
      </c>
    </row>
    <row r="53" spans="2:14" ht="12.75">
      <c r="B53" s="256" t="s">
        <v>237</v>
      </c>
      <c r="C53" s="257" t="s">
        <v>545</v>
      </c>
      <c r="D53" s="248" t="s">
        <v>1115</v>
      </c>
      <c r="E53" s="282"/>
      <c r="F53" s="259">
        <v>4.99</v>
      </c>
      <c r="G53" s="259">
        <v>8.34</v>
      </c>
      <c r="I53" s="265"/>
      <c r="J53" s="278" t="s">
        <v>344</v>
      </c>
      <c r="K53" s="279" t="s">
        <v>1116</v>
      </c>
      <c r="L53" s="280"/>
      <c r="M53" s="281">
        <v>3.99</v>
      </c>
      <c r="N53" s="258"/>
    </row>
    <row r="54" spans="2:14" ht="12.75">
      <c r="B54" s="283"/>
      <c r="C54" s="261"/>
      <c r="D54" s="284"/>
      <c r="E54" s="285"/>
      <c r="F54" s="263"/>
      <c r="G54" s="263"/>
      <c r="H54" s="272"/>
      <c r="I54" s="286"/>
      <c r="J54" s="287"/>
      <c r="K54" s="288"/>
      <c r="L54" s="289"/>
      <c r="M54" s="290"/>
      <c r="N54" s="290"/>
    </row>
    <row r="55" spans="2:14" ht="12.75">
      <c r="B55" s="266"/>
      <c r="C55" s="257"/>
      <c r="D55" s="291"/>
      <c r="E55" s="266"/>
      <c r="F55" s="266"/>
      <c r="G55" s="266"/>
      <c r="H55" s="272"/>
      <c r="I55" s="272"/>
      <c r="J55" s="292"/>
      <c r="K55" s="272"/>
      <c r="L55" s="272"/>
      <c r="M55" s="272"/>
      <c r="N55" s="272"/>
    </row>
    <row r="56" ht="12.75">
      <c r="C56" s="250" t="s">
        <v>1117</v>
      </c>
    </row>
    <row r="57" spans="2:14" ht="12.75">
      <c r="B57" s="251"/>
      <c r="C57" s="268"/>
      <c r="D57" s="269"/>
      <c r="E57" s="271"/>
      <c r="F57" s="271"/>
      <c r="G57" s="255"/>
      <c r="I57" s="251"/>
      <c r="J57" s="268"/>
      <c r="K57" s="269"/>
      <c r="L57" s="271"/>
      <c r="M57" s="271"/>
      <c r="N57" s="255"/>
    </row>
    <row r="58" spans="2:14" ht="12.75">
      <c r="B58" s="256" t="s">
        <v>261</v>
      </c>
      <c r="C58" s="257" t="s">
        <v>442</v>
      </c>
      <c r="D58" s="246" t="s">
        <v>443</v>
      </c>
      <c r="E58" s="258"/>
      <c r="F58" s="259">
        <v>2.99</v>
      </c>
      <c r="G58" s="259">
        <v>4.5600000000000005</v>
      </c>
      <c r="I58" s="256"/>
      <c r="J58" s="257" t="s">
        <v>424</v>
      </c>
      <c r="K58" s="246" t="s">
        <v>425</v>
      </c>
      <c r="L58" s="258"/>
      <c r="M58" s="259">
        <v>2.99</v>
      </c>
      <c r="N58" s="259"/>
    </row>
    <row r="59" spans="2:14" ht="12.75">
      <c r="B59" s="256" t="s">
        <v>261</v>
      </c>
      <c r="C59" s="257" t="s">
        <v>457</v>
      </c>
      <c r="D59" s="246" t="s">
        <v>458</v>
      </c>
      <c r="E59" s="258"/>
      <c r="F59" s="259">
        <v>2.99</v>
      </c>
      <c r="G59" s="259">
        <v>4.5600000000000005</v>
      </c>
      <c r="I59" s="256"/>
      <c r="J59" s="257" t="s">
        <v>420</v>
      </c>
      <c r="K59" s="246" t="s">
        <v>421</v>
      </c>
      <c r="L59" s="258"/>
      <c r="M59" s="259">
        <v>2.99</v>
      </c>
      <c r="N59" s="259"/>
    </row>
    <row r="60" spans="2:14" ht="12.75">
      <c r="B60" s="256" t="s">
        <v>261</v>
      </c>
      <c r="C60" s="257" t="s">
        <v>469</v>
      </c>
      <c r="D60" s="246" t="s">
        <v>470</v>
      </c>
      <c r="E60" s="258"/>
      <c r="F60" s="259">
        <v>2.99</v>
      </c>
      <c r="G60" s="259">
        <v>4.5600000000000005</v>
      </c>
      <c r="I60" s="256"/>
      <c r="J60" s="257" t="s">
        <v>422</v>
      </c>
      <c r="K60" s="246" t="s">
        <v>423</v>
      </c>
      <c r="L60" s="258"/>
      <c r="M60" s="259">
        <v>2.99</v>
      </c>
      <c r="N60" s="259"/>
    </row>
    <row r="61" spans="2:14" ht="12.75">
      <c r="B61" s="256" t="s">
        <v>261</v>
      </c>
      <c r="C61" s="257" t="s">
        <v>481</v>
      </c>
      <c r="D61" s="246" t="s">
        <v>482</v>
      </c>
      <c r="E61" s="258"/>
      <c r="F61" s="259">
        <v>2.99</v>
      </c>
      <c r="G61" s="259">
        <v>4.5600000000000005</v>
      </c>
      <c r="I61" s="256"/>
      <c r="J61" s="257" t="s">
        <v>433</v>
      </c>
      <c r="K61" s="246" t="s">
        <v>434</v>
      </c>
      <c r="L61" s="258"/>
      <c r="M61" s="259">
        <v>3.99</v>
      </c>
      <c r="N61" s="259">
        <v>29.69</v>
      </c>
    </row>
    <row r="62" spans="2:14" ht="12.75">
      <c r="B62" s="256" t="s">
        <v>261</v>
      </c>
      <c r="C62" s="257" t="s">
        <v>444</v>
      </c>
      <c r="D62" s="246" t="s">
        <v>445</v>
      </c>
      <c r="E62" s="258"/>
      <c r="F62" s="259">
        <v>3.99</v>
      </c>
      <c r="G62" s="259">
        <v>5.32</v>
      </c>
      <c r="I62" s="256" t="s">
        <v>237</v>
      </c>
      <c r="J62" s="257" t="s">
        <v>238</v>
      </c>
      <c r="K62" s="246" t="s">
        <v>239</v>
      </c>
      <c r="L62" s="258"/>
      <c r="M62" s="259">
        <v>1.99</v>
      </c>
      <c r="N62" s="259">
        <v>3.75</v>
      </c>
    </row>
    <row r="63" spans="2:14" ht="12.75">
      <c r="B63" s="256" t="s">
        <v>261</v>
      </c>
      <c r="C63" s="257" t="s">
        <v>459</v>
      </c>
      <c r="D63" s="246" t="s">
        <v>460</v>
      </c>
      <c r="E63" s="258"/>
      <c r="F63" s="259">
        <v>2.99</v>
      </c>
      <c r="G63" s="259">
        <v>4.5600000000000005</v>
      </c>
      <c r="I63" s="256" t="s">
        <v>237</v>
      </c>
      <c r="J63" s="257" t="s">
        <v>240</v>
      </c>
      <c r="K63" s="246" t="s">
        <v>241</v>
      </c>
      <c r="L63" s="258"/>
      <c r="M63" s="259">
        <v>1.99</v>
      </c>
      <c r="N63" s="259">
        <v>3.75</v>
      </c>
    </row>
    <row r="64" spans="2:14" ht="12.75">
      <c r="B64" s="256" t="s">
        <v>261</v>
      </c>
      <c r="C64" s="257" t="s">
        <v>471</v>
      </c>
      <c r="D64" s="246" t="s">
        <v>472</v>
      </c>
      <c r="E64" s="258"/>
      <c r="F64" s="259">
        <v>2.99</v>
      </c>
      <c r="G64" s="259">
        <v>4.5600000000000005</v>
      </c>
      <c r="I64" s="256" t="s">
        <v>237</v>
      </c>
      <c r="J64" s="257" t="s">
        <v>242</v>
      </c>
      <c r="K64" s="246" t="s">
        <v>239</v>
      </c>
      <c r="L64" s="258"/>
      <c r="M64" s="259">
        <v>1.99</v>
      </c>
      <c r="N64" s="259">
        <v>3.75</v>
      </c>
    </row>
    <row r="65" spans="2:14" ht="12.75">
      <c r="B65" s="256" t="s">
        <v>261</v>
      </c>
      <c r="C65" s="257" t="s">
        <v>483</v>
      </c>
      <c r="D65" s="246" t="s">
        <v>484</v>
      </c>
      <c r="E65" s="258"/>
      <c r="F65" s="259">
        <v>4.99</v>
      </c>
      <c r="G65" s="259">
        <v>4.69</v>
      </c>
      <c r="I65" s="256"/>
      <c r="J65" s="257" t="s">
        <v>400</v>
      </c>
      <c r="K65" s="246" t="s">
        <v>401</v>
      </c>
      <c r="L65" s="258"/>
      <c r="M65" s="259">
        <v>1.99</v>
      </c>
      <c r="N65" s="259">
        <v>4.5600000000000005</v>
      </c>
    </row>
    <row r="66" spans="2:14" ht="12.75">
      <c r="B66" s="256"/>
      <c r="C66" s="257" t="s">
        <v>446</v>
      </c>
      <c r="D66" s="246" t="s">
        <v>447</v>
      </c>
      <c r="E66" s="258"/>
      <c r="F66" s="259">
        <v>3.99</v>
      </c>
      <c r="G66" s="259">
        <v>4.69</v>
      </c>
      <c r="I66" s="256" t="s">
        <v>261</v>
      </c>
      <c r="J66" s="257" t="s">
        <v>513</v>
      </c>
      <c r="K66" s="246" t="s">
        <v>514</v>
      </c>
      <c r="L66" s="258"/>
      <c r="M66" s="259">
        <v>2.99</v>
      </c>
      <c r="N66" s="259">
        <v>4.5600000000000005</v>
      </c>
    </row>
    <row r="67" spans="2:14" ht="12.75">
      <c r="B67" s="256"/>
      <c r="C67" s="257" t="s">
        <v>461</v>
      </c>
      <c r="D67" s="246" t="s">
        <v>462</v>
      </c>
      <c r="E67" s="258"/>
      <c r="F67" s="259">
        <v>2.99</v>
      </c>
      <c r="G67" s="259">
        <v>4.5600000000000005</v>
      </c>
      <c r="I67" s="256" t="s">
        <v>261</v>
      </c>
      <c r="J67" s="257" t="s">
        <v>503</v>
      </c>
      <c r="K67" s="246" t="s">
        <v>504</v>
      </c>
      <c r="L67" s="258"/>
      <c r="M67" s="259">
        <v>2.99</v>
      </c>
      <c r="N67" s="259">
        <v>4.5600000000000005</v>
      </c>
    </row>
    <row r="68" spans="2:14" ht="12.75">
      <c r="B68" s="256"/>
      <c r="C68" s="257" t="s">
        <v>473</v>
      </c>
      <c r="D68" s="246" t="s">
        <v>474</v>
      </c>
      <c r="E68" s="258"/>
      <c r="F68" s="259">
        <v>3.99</v>
      </c>
      <c r="G68" s="259">
        <v>4.15</v>
      </c>
      <c r="I68" s="256" t="s">
        <v>261</v>
      </c>
      <c r="J68" s="257" t="s">
        <v>493</v>
      </c>
      <c r="K68" s="246" t="s">
        <v>494</v>
      </c>
      <c r="L68" s="258"/>
      <c r="M68" s="259">
        <v>2.99</v>
      </c>
      <c r="N68" s="259">
        <v>4.5600000000000005</v>
      </c>
    </row>
    <row r="69" spans="2:14" ht="12.75">
      <c r="B69" s="256" t="s">
        <v>261</v>
      </c>
      <c r="C69" s="257" t="s">
        <v>485</v>
      </c>
      <c r="D69" s="246" t="s">
        <v>486</v>
      </c>
      <c r="E69" s="258"/>
      <c r="F69" s="259">
        <v>2.99</v>
      </c>
      <c r="G69" s="259">
        <v>4.5600000000000005</v>
      </c>
      <c r="I69" s="256"/>
      <c r="J69" s="257" t="s">
        <v>495</v>
      </c>
      <c r="K69" s="246" t="s">
        <v>496</v>
      </c>
      <c r="L69" s="258"/>
      <c r="M69" s="259">
        <v>3.99</v>
      </c>
      <c r="N69" s="259">
        <v>4.5600000000000005</v>
      </c>
    </row>
    <row r="70" spans="2:14" ht="12.75">
      <c r="B70" s="256"/>
      <c r="C70" s="257" t="s">
        <v>448</v>
      </c>
      <c r="D70" s="246" t="s">
        <v>449</v>
      </c>
      <c r="E70" s="258"/>
      <c r="F70" s="259">
        <v>3.99</v>
      </c>
      <c r="G70" s="259">
        <v>4.5600000000000005</v>
      </c>
      <c r="I70" s="256"/>
      <c r="J70" s="257" t="s">
        <v>497</v>
      </c>
      <c r="K70" s="246" t="s">
        <v>498</v>
      </c>
      <c r="L70" s="258"/>
      <c r="M70" s="259">
        <v>3.99</v>
      </c>
      <c r="N70" s="259">
        <v>4.5600000000000005</v>
      </c>
    </row>
    <row r="71" spans="2:14" ht="12.75">
      <c r="B71" s="256"/>
      <c r="C71" s="257" t="s">
        <v>463</v>
      </c>
      <c r="D71" s="246" t="s">
        <v>464</v>
      </c>
      <c r="E71" s="258"/>
      <c r="F71" s="259">
        <v>2.99</v>
      </c>
      <c r="G71" s="259">
        <v>4.5600000000000005</v>
      </c>
      <c r="I71" s="256"/>
      <c r="J71" s="257" t="s">
        <v>499</v>
      </c>
      <c r="K71" s="246" t="s">
        <v>500</v>
      </c>
      <c r="L71" s="258"/>
      <c r="M71" s="259">
        <v>3.99</v>
      </c>
      <c r="N71" s="259">
        <v>4.5600000000000005</v>
      </c>
    </row>
    <row r="72" spans="2:14" ht="12.75">
      <c r="B72" s="256" t="s">
        <v>261</v>
      </c>
      <c r="C72" s="257" t="s">
        <v>475</v>
      </c>
      <c r="D72" s="246" t="s">
        <v>476</v>
      </c>
      <c r="E72" s="258"/>
      <c r="F72" s="259">
        <v>2.99</v>
      </c>
      <c r="G72" s="259">
        <v>4.5600000000000005</v>
      </c>
      <c r="I72" s="256"/>
      <c r="J72" s="257" t="s">
        <v>505</v>
      </c>
      <c r="K72" s="246" t="s">
        <v>506</v>
      </c>
      <c r="L72" s="258"/>
      <c r="M72" s="259">
        <v>3.99</v>
      </c>
      <c r="N72" s="259">
        <v>4.5600000000000005</v>
      </c>
    </row>
    <row r="73" spans="2:14" ht="12.75">
      <c r="B73" s="256" t="s">
        <v>261</v>
      </c>
      <c r="C73" s="257" t="s">
        <v>487</v>
      </c>
      <c r="D73" s="246" t="s">
        <v>488</v>
      </c>
      <c r="E73" s="258"/>
      <c r="F73" s="259">
        <v>2.99</v>
      </c>
      <c r="G73" s="259">
        <v>4.5600000000000005</v>
      </c>
      <c r="I73" s="256"/>
      <c r="J73" s="257" t="s">
        <v>507</v>
      </c>
      <c r="K73" s="246" t="s">
        <v>508</v>
      </c>
      <c r="L73" s="258"/>
      <c r="M73" s="259">
        <v>3.99</v>
      </c>
      <c r="N73" s="259">
        <v>4.5600000000000005</v>
      </c>
    </row>
    <row r="74" spans="2:14" ht="12.75">
      <c r="B74" s="256" t="s">
        <v>261</v>
      </c>
      <c r="C74" s="257" t="s">
        <v>438</v>
      </c>
      <c r="D74" s="246" t="s">
        <v>439</v>
      </c>
      <c r="E74" s="258"/>
      <c r="F74" s="259">
        <v>2.99</v>
      </c>
      <c r="G74" s="259">
        <v>6.56</v>
      </c>
      <c r="I74" s="256"/>
      <c r="J74" s="257" t="s">
        <v>509</v>
      </c>
      <c r="K74" s="246" t="s">
        <v>510</v>
      </c>
      <c r="L74" s="258"/>
      <c r="M74" s="259">
        <v>3.99</v>
      </c>
      <c r="N74" s="259">
        <v>4.5600000000000005</v>
      </c>
    </row>
    <row r="75" spans="2:14" ht="12.75">
      <c r="B75" s="256"/>
      <c r="C75" s="257" t="s">
        <v>404</v>
      </c>
      <c r="D75" s="246" t="s">
        <v>405</v>
      </c>
      <c r="E75" s="258"/>
      <c r="F75" s="259">
        <v>9.99</v>
      </c>
      <c r="G75" s="259">
        <v>7.24</v>
      </c>
      <c r="I75" s="256"/>
      <c r="J75" s="257" t="s">
        <v>515</v>
      </c>
      <c r="K75" s="246" t="s">
        <v>516</v>
      </c>
      <c r="L75" s="258"/>
      <c r="M75" s="259">
        <v>3.99</v>
      </c>
      <c r="N75" s="259">
        <v>4.15</v>
      </c>
    </row>
    <row r="76" spans="2:14" ht="12.75">
      <c r="B76" s="256"/>
      <c r="C76" s="257" t="s">
        <v>410</v>
      </c>
      <c r="D76" s="246" t="s">
        <v>411</v>
      </c>
      <c r="E76" s="258"/>
      <c r="F76" s="259">
        <v>2.99</v>
      </c>
      <c r="G76" s="259">
        <v>6.56</v>
      </c>
      <c r="I76" s="256"/>
      <c r="J76" s="257" t="s">
        <v>517</v>
      </c>
      <c r="K76" s="246" t="s">
        <v>518</v>
      </c>
      <c r="L76" s="258"/>
      <c r="M76" s="259">
        <v>3.99</v>
      </c>
      <c r="N76" s="259">
        <v>4.5600000000000005</v>
      </c>
    </row>
    <row r="77" spans="2:14" ht="12.75">
      <c r="B77" s="256"/>
      <c r="C77" s="257" t="s">
        <v>412</v>
      </c>
      <c r="D77" s="246" t="s">
        <v>413</v>
      </c>
      <c r="E77" s="258"/>
      <c r="F77" s="259">
        <v>16.99</v>
      </c>
      <c r="G77" s="259">
        <v>26.55</v>
      </c>
      <c r="I77" s="256"/>
      <c r="J77" s="257" t="s">
        <v>519</v>
      </c>
      <c r="K77" s="246" t="s">
        <v>520</v>
      </c>
      <c r="L77" s="258"/>
      <c r="M77" s="259">
        <v>3.99</v>
      </c>
      <c r="N77" s="259">
        <v>4.5600000000000005</v>
      </c>
    </row>
    <row r="78" spans="2:14" ht="12.75">
      <c r="B78" s="256"/>
      <c r="C78" s="257" t="s">
        <v>402</v>
      </c>
      <c r="D78" s="246" t="s">
        <v>403</v>
      </c>
      <c r="E78" s="258"/>
      <c r="F78" s="259">
        <v>2.99</v>
      </c>
      <c r="G78" s="259">
        <v>6.56</v>
      </c>
      <c r="I78" s="256" t="s">
        <v>261</v>
      </c>
      <c r="J78" s="257" t="s">
        <v>426</v>
      </c>
      <c r="K78" s="246" t="s">
        <v>427</v>
      </c>
      <c r="L78" s="258"/>
      <c r="M78" s="259">
        <v>3.99</v>
      </c>
      <c r="N78" s="259">
        <v>4.17</v>
      </c>
    </row>
    <row r="79" spans="2:14" ht="12.75">
      <c r="B79" s="256"/>
      <c r="C79" s="257" t="s">
        <v>406</v>
      </c>
      <c r="D79" s="246" t="s">
        <v>407</v>
      </c>
      <c r="E79" s="258"/>
      <c r="F79" s="259">
        <v>2.99</v>
      </c>
      <c r="G79" s="259">
        <v>6.56</v>
      </c>
      <c r="I79" s="256"/>
      <c r="J79" s="257" t="s">
        <v>432</v>
      </c>
      <c r="K79" s="246" t="s">
        <v>431</v>
      </c>
      <c r="L79" s="258"/>
      <c r="M79" s="259">
        <v>7.99</v>
      </c>
      <c r="N79" s="259">
        <v>8.83</v>
      </c>
    </row>
    <row r="80" spans="2:14" ht="12.75">
      <c r="B80" s="256"/>
      <c r="C80" s="257" t="s">
        <v>414</v>
      </c>
      <c r="D80" s="246" t="s">
        <v>415</v>
      </c>
      <c r="E80" s="258"/>
      <c r="F80" s="259">
        <v>2.99</v>
      </c>
      <c r="G80" s="259"/>
      <c r="I80" s="256"/>
      <c r="J80" s="257" t="s">
        <v>435</v>
      </c>
      <c r="K80" s="246" t="s">
        <v>434</v>
      </c>
      <c r="L80" s="258"/>
      <c r="M80" s="259">
        <v>7.99</v>
      </c>
      <c r="N80" s="259">
        <v>8.83</v>
      </c>
    </row>
    <row r="81" spans="2:14" ht="12.75">
      <c r="B81" s="256" t="s">
        <v>261</v>
      </c>
      <c r="C81" s="257" t="s">
        <v>428</v>
      </c>
      <c r="D81" s="246" t="s">
        <v>429</v>
      </c>
      <c r="E81" s="258"/>
      <c r="F81" s="259">
        <v>1.99</v>
      </c>
      <c r="G81" s="259">
        <v>3.75</v>
      </c>
      <c r="I81" s="256" t="s">
        <v>261</v>
      </c>
      <c r="J81" s="257" t="s">
        <v>452</v>
      </c>
      <c r="K81" s="246" t="s">
        <v>453</v>
      </c>
      <c r="L81" s="258"/>
      <c r="M81" s="259">
        <v>7.99</v>
      </c>
      <c r="N81" s="259">
        <v>8.83</v>
      </c>
    </row>
    <row r="82" spans="2:14" ht="12.75">
      <c r="B82" s="256" t="s">
        <v>261</v>
      </c>
      <c r="C82" s="257" t="s">
        <v>408</v>
      </c>
      <c r="D82" s="246" t="s">
        <v>409</v>
      </c>
      <c r="E82" s="258"/>
      <c r="F82" s="259">
        <v>2.99</v>
      </c>
      <c r="G82" s="259">
        <v>3.75</v>
      </c>
      <c r="I82" s="256"/>
      <c r="J82" s="257" t="s">
        <v>454</v>
      </c>
      <c r="K82" s="246" t="s">
        <v>455</v>
      </c>
      <c r="L82" s="258"/>
      <c r="M82" s="259">
        <v>7.99</v>
      </c>
      <c r="N82" s="259">
        <v>8.83</v>
      </c>
    </row>
    <row r="83" spans="2:14" ht="12.75">
      <c r="B83" s="256" t="s">
        <v>261</v>
      </c>
      <c r="C83" s="257" t="s">
        <v>417</v>
      </c>
      <c r="D83" s="246" t="s">
        <v>418</v>
      </c>
      <c r="E83" s="258"/>
      <c r="F83" s="259">
        <v>1.99</v>
      </c>
      <c r="G83" s="259">
        <v>3.42</v>
      </c>
      <c r="I83" s="256" t="s">
        <v>261</v>
      </c>
      <c r="J83" s="257" t="s">
        <v>465</v>
      </c>
      <c r="K83" s="246" t="s">
        <v>466</v>
      </c>
      <c r="L83" s="258"/>
      <c r="M83" s="259">
        <v>7.99</v>
      </c>
      <c r="N83" s="259">
        <v>8.83</v>
      </c>
    </row>
    <row r="84" spans="2:14" ht="12.75">
      <c r="B84" s="256"/>
      <c r="C84" s="257" t="s">
        <v>489</v>
      </c>
      <c r="D84" s="246" t="s">
        <v>490</v>
      </c>
      <c r="E84" s="258"/>
      <c r="F84" s="259">
        <v>4.99</v>
      </c>
      <c r="G84" s="259">
        <v>6.45</v>
      </c>
      <c r="I84" s="256"/>
      <c r="J84" s="257" t="s">
        <v>467</v>
      </c>
      <c r="K84" s="246" t="s">
        <v>468</v>
      </c>
      <c r="L84" s="258"/>
      <c r="M84" s="259"/>
      <c r="N84" s="259">
        <v>29.69</v>
      </c>
    </row>
    <row r="85" spans="2:14" ht="12.75">
      <c r="B85" s="256" t="s">
        <v>261</v>
      </c>
      <c r="C85" s="257" t="s">
        <v>430</v>
      </c>
      <c r="D85" s="246" t="s">
        <v>431</v>
      </c>
      <c r="E85" s="258"/>
      <c r="F85" s="259">
        <v>2.99</v>
      </c>
      <c r="G85" s="259">
        <v>4.5600000000000005</v>
      </c>
      <c r="I85" s="256" t="s">
        <v>261</v>
      </c>
      <c r="J85" s="257" t="s">
        <v>477</v>
      </c>
      <c r="K85" s="246" t="s">
        <v>478</v>
      </c>
      <c r="L85" s="258"/>
      <c r="M85" s="259">
        <v>7.99</v>
      </c>
      <c r="N85" s="259">
        <v>8.83</v>
      </c>
    </row>
    <row r="86" spans="2:14" ht="12.75">
      <c r="B86" s="256" t="s">
        <v>261</v>
      </c>
      <c r="C86" s="257" t="s">
        <v>440</v>
      </c>
      <c r="D86" s="246" t="s">
        <v>441</v>
      </c>
      <c r="E86" s="258"/>
      <c r="F86" s="259">
        <v>2.99</v>
      </c>
      <c r="G86" s="259">
        <v>4.5600000000000005</v>
      </c>
      <c r="I86" s="256"/>
      <c r="J86" s="257" t="s">
        <v>479</v>
      </c>
      <c r="K86" s="246" t="s">
        <v>480</v>
      </c>
      <c r="L86" s="258"/>
      <c r="M86" s="259">
        <v>7.99</v>
      </c>
      <c r="N86" s="259">
        <v>8.03</v>
      </c>
    </row>
    <row r="87" spans="2:14" ht="12.75">
      <c r="B87" s="256"/>
      <c r="C87" s="257" t="s">
        <v>450</v>
      </c>
      <c r="D87" s="246" t="s">
        <v>451</v>
      </c>
      <c r="E87" s="258"/>
      <c r="F87" s="259"/>
      <c r="G87" s="259">
        <v>4.5600000000000005</v>
      </c>
      <c r="I87" s="256" t="s">
        <v>261</v>
      </c>
      <c r="J87" s="257" t="s">
        <v>491</v>
      </c>
      <c r="K87" s="246" t="s">
        <v>492</v>
      </c>
      <c r="L87" s="258"/>
      <c r="M87" s="259">
        <v>4.99</v>
      </c>
      <c r="N87" s="259">
        <v>8.83</v>
      </c>
    </row>
    <row r="88" spans="2:14" ht="12.75">
      <c r="B88" s="256" t="s">
        <v>261</v>
      </c>
      <c r="C88" s="257" t="s">
        <v>436</v>
      </c>
      <c r="D88" s="246" t="s">
        <v>437</v>
      </c>
      <c r="E88" s="258"/>
      <c r="F88" s="259">
        <v>2.99</v>
      </c>
      <c r="G88" s="259">
        <v>4.5600000000000005</v>
      </c>
      <c r="I88" s="256"/>
      <c r="J88" s="257" t="s">
        <v>501</v>
      </c>
      <c r="K88" s="246" t="s">
        <v>502</v>
      </c>
      <c r="L88" s="258"/>
      <c r="M88" s="259">
        <v>7.99</v>
      </c>
      <c r="N88" s="259">
        <v>8.83</v>
      </c>
    </row>
    <row r="89" spans="2:14" ht="12.75">
      <c r="B89" s="256"/>
      <c r="C89" s="278"/>
      <c r="D89" s="279"/>
      <c r="E89" s="281"/>
      <c r="F89" s="281"/>
      <c r="G89" s="259"/>
      <c r="I89" s="256"/>
      <c r="J89" s="257" t="s">
        <v>511</v>
      </c>
      <c r="K89" s="246" t="s">
        <v>512</v>
      </c>
      <c r="L89" s="258"/>
      <c r="M89" s="259">
        <v>7.99</v>
      </c>
      <c r="N89" s="259">
        <v>8.83</v>
      </c>
    </row>
    <row r="90" spans="2:14" ht="12.75">
      <c r="B90" s="260"/>
      <c r="C90" s="293"/>
      <c r="D90" s="294"/>
      <c r="E90" s="295"/>
      <c r="F90" s="295"/>
      <c r="G90" s="264"/>
      <c r="I90" s="260"/>
      <c r="J90" s="261"/>
      <c r="K90" s="262"/>
      <c r="L90" s="263"/>
      <c r="M90" s="264"/>
      <c r="N90" s="264"/>
    </row>
    <row r="92" spans="2:14" ht="12.75">
      <c r="B92" s="251"/>
      <c r="C92" s="268"/>
      <c r="D92" s="269"/>
      <c r="E92" s="270"/>
      <c r="F92" s="271"/>
      <c r="G92" s="255"/>
      <c r="I92" s="251"/>
      <c r="J92" s="268"/>
      <c r="K92" s="269"/>
      <c r="L92" s="270"/>
      <c r="M92" s="271"/>
      <c r="N92" s="255"/>
    </row>
    <row r="93" spans="2:14" ht="12.75">
      <c r="B93" s="256"/>
      <c r="C93" s="278" t="s">
        <v>550</v>
      </c>
      <c r="D93" s="279" t="s">
        <v>551</v>
      </c>
      <c r="E93" s="280"/>
      <c r="F93" s="281">
        <v>3.99</v>
      </c>
      <c r="G93" s="259">
        <v>6.45</v>
      </c>
      <c r="I93" s="265"/>
      <c r="J93" s="278" t="s">
        <v>533</v>
      </c>
      <c r="K93" s="279" t="s">
        <v>534</v>
      </c>
      <c r="L93" s="280"/>
      <c r="M93" s="281">
        <v>7.99</v>
      </c>
      <c r="N93" s="258">
        <v>8.34</v>
      </c>
    </row>
    <row r="94" spans="2:14" ht="12.75">
      <c r="B94" s="256" t="s">
        <v>237</v>
      </c>
      <c r="C94" s="257" t="s">
        <v>244</v>
      </c>
      <c r="D94" s="248" t="s">
        <v>245</v>
      </c>
      <c r="E94" s="282"/>
      <c r="F94" s="259">
        <v>8.99</v>
      </c>
      <c r="G94" s="259">
        <v>10.76</v>
      </c>
      <c r="I94" s="256" t="s">
        <v>237</v>
      </c>
      <c r="J94" s="257" t="s">
        <v>545</v>
      </c>
      <c r="K94" s="248" t="s">
        <v>1115</v>
      </c>
      <c r="L94" s="282"/>
      <c r="M94" s="259">
        <v>4.99</v>
      </c>
      <c r="N94" s="259">
        <v>8.34</v>
      </c>
    </row>
    <row r="95" spans="2:14" ht="12.75">
      <c r="B95" s="265"/>
      <c r="C95" s="278" t="s">
        <v>344</v>
      </c>
      <c r="D95" s="279" t="s">
        <v>1116</v>
      </c>
      <c r="E95" s="280"/>
      <c r="F95" s="281">
        <v>3.99</v>
      </c>
      <c r="G95" s="258"/>
      <c r="I95" s="256" t="s">
        <v>237</v>
      </c>
      <c r="J95" s="257" t="s">
        <v>537</v>
      </c>
      <c r="K95" s="248" t="s">
        <v>1110</v>
      </c>
      <c r="L95" s="282"/>
      <c r="M95" s="259">
        <v>4.99</v>
      </c>
      <c r="N95" s="259">
        <v>5.32</v>
      </c>
    </row>
    <row r="96" spans="2:14" ht="12.75">
      <c r="B96" s="256" t="s">
        <v>237</v>
      </c>
      <c r="C96" s="257" t="s">
        <v>247</v>
      </c>
      <c r="D96" s="248" t="s">
        <v>1114</v>
      </c>
      <c r="E96" s="282"/>
      <c r="F96" s="259">
        <v>3.99</v>
      </c>
      <c r="G96" s="259">
        <v>5.32</v>
      </c>
      <c r="I96" s="256" t="s">
        <v>237</v>
      </c>
      <c r="J96" s="257" t="s">
        <v>535</v>
      </c>
      <c r="K96" s="248" t="s">
        <v>1109</v>
      </c>
      <c r="L96" s="282"/>
      <c r="M96" s="259">
        <v>4.99</v>
      </c>
      <c r="N96" s="259">
        <v>5.32</v>
      </c>
    </row>
    <row r="97" spans="2:14" ht="12.75">
      <c r="B97" s="256"/>
      <c r="C97" s="278" t="s">
        <v>249</v>
      </c>
      <c r="D97" s="279" t="s">
        <v>1108</v>
      </c>
      <c r="E97" s="280"/>
      <c r="F97" s="281">
        <v>3.99</v>
      </c>
      <c r="G97" s="259">
        <v>5.32</v>
      </c>
      <c r="I97" s="265"/>
      <c r="J97" s="278" t="s">
        <v>531</v>
      </c>
      <c r="K97" s="279" t="s">
        <v>1107</v>
      </c>
      <c r="L97" s="280"/>
      <c r="M97" s="281">
        <v>5.99</v>
      </c>
      <c r="N97" s="258">
        <v>5.32</v>
      </c>
    </row>
    <row r="98" spans="2:14" ht="12.75">
      <c r="B98" s="256"/>
      <c r="C98" s="278" t="s">
        <v>539</v>
      </c>
      <c r="D98" s="279" t="s">
        <v>540</v>
      </c>
      <c r="E98" s="280"/>
      <c r="F98" s="281">
        <v>2.99</v>
      </c>
      <c r="G98" s="259">
        <v>5.88</v>
      </c>
      <c r="I98" s="256"/>
      <c r="J98" s="257" t="s">
        <v>552</v>
      </c>
      <c r="K98" s="248" t="s">
        <v>1113</v>
      </c>
      <c r="L98" s="282"/>
      <c r="M98" s="259">
        <v>5.99</v>
      </c>
      <c r="N98" s="259">
        <v>5.69</v>
      </c>
    </row>
    <row r="99" spans="2:14" ht="12.75">
      <c r="B99" s="256" t="s">
        <v>237</v>
      </c>
      <c r="C99" s="257" t="s">
        <v>543</v>
      </c>
      <c r="D99" s="248" t="s">
        <v>544</v>
      </c>
      <c r="E99" s="282"/>
      <c r="F99" s="259">
        <v>5.99</v>
      </c>
      <c r="G99" s="259">
        <v>5.88</v>
      </c>
      <c r="I99" s="256"/>
      <c r="J99" s="278" t="s">
        <v>541</v>
      </c>
      <c r="K99" s="279" t="s">
        <v>542</v>
      </c>
      <c r="L99" s="280"/>
      <c r="M99" s="281"/>
      <c r="N99" s="259">
        <v>5.69</v>
      </c>
    </row>
    <row r="100" spans="2:14" ht="12.75">
      <c r="B100" s="256" t="s">
        <v>237</v>
      </c>
      <c r="C100" s="257" t="s">
        <v>251</v>
      </c>
      <c r="D100" s="248" t="s">
        <v>1111</v>
      </c>
      <c r="E100" s="282"/>
      <c r="F100" s="259">
        <v>5.99</v>
      </c>
      <c r="G100" s="259">
        <v>5.32</v>
      </c>
      <c r="I100" s="265"/>
      <c r="J100" s="278" t="s">
        <v>529</v>
      </c>
      <c r="K100" s="279" t="s">
        <v>530</v>
      </c>
      <c r="L100" s="280"/>
      <c r="M100" s="281">
        <v>2.99</v>
      </c>
      <c r="N100" s="258">
        <v>4.55</v>
      </c>
    </row>
    <row r="101" spans="2:14" ht="12.75">
      <c r="B101" s="256" t="s">
        <v>237</v>
      </c>
      <c r="C101" s="257" t="s">
        <v>253</v>
      </c>
      <c r="D101" s="248" t="s">
        <v>1112</v>
      </c>
      <c r="E101" s="282"/>
      <c r="F101" s="259">
        <v>5.99</v>
      </c>
      <c r="G101" s="259">
        <v>5.69</v>
      </c>
      <c r="I101" s="256"/>
      <c r="J101" s="278" t="s">
        <v>547</v>
      </c>
      <c r="K101" s="279" t="s">
        <v>548</v>
      </c>
      <c r="L101" s="280"/>
      <c r="M101" s="281">
        <v>19.99</v>
      </c>
      <c r="N101" s="259">
        <v>55.74</v>
      </c>
    </row>
    <row r="102" spans="2:14" ht="12.75">
      <c r="B102" s="260"/>
      <c r="C102" s="293"/>
      <c r="D102" s="294"/>
      <c r="E102" s="296"/>
      <c r="F102" s="295"/>
      <c r="G102" s="264"/>
      <c r="I102" s="260"/>
      <c r="J102" s="293"/>
      <c r="K102" s="294"/>
      <c r="L102" s="296"/>
      <c r="M102" s="295"/>
      <c r="N102" s="264"/>
    </row>
  </sheetData>
  <sheetProtection selectLockedCells="1" selectUnlockedCells="1"/>
  <printOptions/>
  <pageMargins left="0.49236111111111114" right="0.39375" top="0.39375" bottom="0.39375" header="0.5118055555555555" footer="0.5118055555555555"/>
  <pageSetup horizontalDpi="300" verticalDpi="300" orientation="portrait" paperSize="9"/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61">
      <selection activeCell="L103" sqref="L103"/>
    </sheetView>
  </sheetViews>
  <sheetFormatPr defaultColWidth="11.421875" defaultRowHeight="12.75"/>
  <cols>
    <col min="1" max="1" width="2.57421875" style="0" customWidth="1"/>
    <col min="2" max="2" width="3.57421875" style="0" customWidth="1"/>
    <col min="3" max="3" width="11.421875" style="0" customWidth="1"/>
    <col min="4" max="4" width="20.421875" style="0" customWidth="1"/>
    <col min="5" max="5" width="2.57421875" style="0" customWidth="1"/>
    <col min="6" max="6" width="6.421875" style="0" customWidth="1"/>
    <col min="7" max="7" width="2.57421875" style="0" customWidth="1"/>
    <col min="8" max="8" width="3.57421875" style="0" customWidth="1"/>
    <col min="9" max="9" width="11.421875" style="0" customWidth="1"/>
    <col min="10" max="10" width="20.421875" style="0" customWidth="1"/>
    <col min="11" max="11" width="2.57421875" style="0" customWidth="1"/>
    <col min="12" max="12" width="6.421875" style="0" customWidth="1"/>
  </cols>
  <sheetData>
    <row r="1" spans="1:13" ht="12.75">
      <c r="A1" s="245"/>
      <c r="B1" s="246"/>
      <c r="C1" s="247"/>
      <c r="D1" s="248"/>
      <c r="E1" s="246"/>
      <c r="F1" s="246"/>
      <c r="G1" s="245"/>
      <c r="H1" s="245"/>
      <c r="I1" s="249"/>
      <c r="J1" s="245"/>
      <c r="K1" s="245"/>
      <c r="L1" s="245"/>
      <c r="M1" s="245"/>
    </row>
    <row r="2" spans="1:13" ht="12.75">
      <c r="A2" s="245"/>
      <c r="B2" s="246"/>
      <c r="C2" s="250" t="s">
        <v>1103</v>
      </c>
      <c r="D2" s="248"/>
      <c r="E2" s="246"/>
      <c r="F2" s="246"/>
      <c r="G2" s="245"/>
      <c r="H2" s="245"/>
      <c r="I2" s="249"/>
      <c r="J2" s="245"/>
      <c r="K2" s="245"/>
      <c r="L2" s="245"/>
      <c r="M2" s="245"/>
    </row>
    <row r="3" spans="1:13" ht="12.75">
      <c r="A3" s="245"/>
      <c r="B3" s="297"/>
      <c r="C3" s="298"/>
      <c r="D3" s="299"/>
      <c r="E3" s="300"/>
      <c r="F3" s="301"/>
      <c r="G3" s="245"/>
      <c r="H3" s="297"/>
      <c r="I3" s="298"/>
      <c r="J3" s="299"/>
      <c r="K3" s="300"/>
      <c r="L3" s="301"/>
      <c r="M3" s="245"/>
    </row>
    <row r="4" spans="1:13" ht="12.75">
      <c r="A4" s="245"/>
      <c r="B4" s="302" t="s">
        <v>237</v>
      </c>
      <c r="C4" s="257" t="s">
        <v>240</v>
      </c>
      <c r="D4" s="246" t="s">
        <v>241</v>
      </c>
      <c r="E4" s="258"/>
      <c r="F4" s="303">
        <v>1.99</v>
      </c>
      <c r="G4" s="245"/>
      <c r="H4" s="302" t="s">
        <v>261</v>
      </c>
      <c r="I4" s="257" t="s">
        <v>457</v>
      </c>
      <c r="J4" s="246" t="s">
        <v>458</v>
      </c>
      <c r="K4" s="258"/>
      <c r="L4" s="303">
        <v>2.99</v>
      </c>
      <c r="M4" s="245"/>
    </row>
    <row r="5" spans="1:13" ht="12.75">
      <c r="A5" s="245"/>
      <c r="B5" s="302" t="s">
        <v>237</v>
      </c>
      <c r="C5" s="257" t="s">
        <v>238</v>
      </c>
      <c r="D5" s="246" t="s">
        <v>239</v>
      </c>
      <c r="E5" s="258"/>
      <c r="F5" s="303">
        <v>1.99</v>
      </c>
      <c r="G5" s="245"/>
      <c r="H5" s="302" t="s">
        <v>261</v>
      </c>
      <c r="I5" s="257" t="s">
        <v>459</v>
      </c>
      <c r="J5" s="246" t="s">
        <v>460</v>
      </c>
      <c r="K5" s="258"/>
      <c r="L5" s="303">
        <v>2.99</v>
      </c>
      <c r="M5" s="245"/>
    </row>
    <row r="6" spans="1:13" ht="12.75">
      <c r="A6" s="245"/>
      <c r="B6" s="302" t="s">
        <v>237</v>
      </c>
      <c r="C6" s="257" t="s">
        <v>242</v>
      </c>
      <c r="D6" s="246" t="s">
        <v>239</v>
      </c>
      <c r="E6" s="258"/>
      <c r="F6" s="303">
        <v>1.99</v>
      </c>
      <c r="G6" s="245"/>
      <c r="H6" s="302"/>
      <c r="I6" s="257" t="s">
        <v>461</v>
      </c>
      <c r="J6" s="246" t="s">
        <v>462</v>
      </c>
      <c r="K6" s="258"/>
      <c r="L6" s="303">
        <v>2.99</v>
      </c>
      <c r="M6" s="245"/>
    </row>
    <row r="7" spans="1:13" ht="12.75">
      <c r="A7" s="245"/>
      <c r="B7" s="302"/>
      <c r="C7" s="257" t="s">
        <v>400</v>
      </c>
      <c r="D7" s="246" t="s">
        <v>401</v>
      </c>
      <c r="E7" s="258"/>
      <c r="F7" s="303">
        <v>1.99</v>
      </c>
      <c r="G7" s="245"/>
      <c r="H7" s="302"/>
      <c r="I7" s="257" t="s">
        <v>463</v>
      </c>
      <c r="J7" s="246" t="s">
        <v>464</v>
      </c>
      <c r="K7" s="258"/>
      <c r="L7" s="303">
        <v>2.99</v>
      </c>
      <c r="M7" s="245"/>
    </row>
    <row r="8" spans="1:13" ht="12.75">
      <c r="A8" s="245"/>
      <c r="B8" s="302"/>
      <c r="C8" s="257" t="s">
        <v>402</v>
      </c>
      <c r="D8" s="246" t="s">
        <v>403</v>
      </c>
      <c r="E8" s="258"/>
      <c r="F8" s="303">
        <v>2.99</v>
      </c>
      <c r="G8" s="245"/>
      <c r="H8" s="302" t="s">
        <v>261</v>
      </c>
      <c r="I8" s="257" t="s">
        <v>465</v>
      </c>
      <c r="J8" s="246" t="s">
        <v>466</v>
      </c>
      <c r="K8" s="258"/>
      <c r="L8" s="303">
        <v>7.99</v>
      </c>
      <c r="M8" s="245"/>
    </row>
    <row r="9" spans="1:13" ht="12.75">
      <c r="A9" s="245"/>
      <c r="B9" s="302"/>
      <c r="C9" s="257" t="s">
        <v>404</v>
      </c>
      <c r="D9" s="246" t="s">
        <v>405</v>
      </c>
      <c r="E9" s="258"/>
      <c r="F9" s="303">
        <v>9.99</v>
      </c>
      <c r="G9" s="245"/>
      <c r="H9" s="302"/>
      <c r="I9" s="257" t="s">
        <v>467</v>
      </c>
      <c r="J9" s="246" t="s">
        <v>468</v>
      </c>
      <c r="K9" s="258"/>
      <c r="L9" s="303"/>
      <c r="M9" s="245"/>
    </row>
    <row r="10" spans="1:13" ht="12.75">
      <c r="A10" s="245"/>
      <c r="B10" s="302"/>
      <c r="C10" s="257" t="s">
        <v>406</v>
      </c>
      <c r="D10" s="246" t="s">
        <v>407</v>
      </c>
      <c r="E10" s="258"/>
      <c r="F10" s="303">
        <v>2.99</v>
      </c>
      <c r="G10" s="245"/>
      <c r="H10" s="302" t="s">
        <v>261</v>
      </c>
      <c r="I10" s="257" t="s">
        <v>469</v>
      </c>
      <c r="J10" s="246" t="s">
        <v>470</v>
      </c>
      <c r="K10" s="258"/>
      <c r="L10" s="303">
        <v>2.99</v>
      </c>
      <c r="M10" s="245"/>
    </row>
    <row r="11" spans="1:13" ht="12.75">
      <c r="A11" s="245"/>
      <c r="B11" s="302" t="s">
        <v>261</v>
      </c>
      <c r="C11" s="257" t="s">
        <v>408</v>
      </c>
      <c r="D11" s="246" t="s">
        <v>409</v>
      </c>
      <c r="E11" s="258"/>
      <c r="F11" s="303">
        <v>2.99</v>
      </c>
      <c r="G11" s="245"/>
      <c r="H11" s="302" t="s">
        <v>261</v>
      </c>
      <c r="I11" s="257" t="s">
        <v>471</v>
      </c>
      <c r="J11" s="246" t="s">
        <v>472</v>
      </c>
      <c r="K11" s="258"/>
      <c r="L11" s="303">
        <v>2.99</v>
      </c>
      <c r="M11" s="245"/>
    </row>
    <row r="12" spans="1:13" ht="12.75">
      <c r="A12" s="245"/>
      <c r="B12" s="302"/>
      <c r="C12" s="257" t="s">
        <v>410</v>
      </c>
      <c r="D12" s="246" t="s">
        <v>411</v>
      </c>
      <c r="E12" s="258"/>
      <c r="F12" s="303">
        <v>2.99</v>
      </c>
      <c r="G12" s="245"/>
      <c r="H12" s="302"/>
      <c r="I12" s="257" t="s">
        <v>473</v>
      </c>
      <c r="J12" s="246" t="s">
        <v>474</v>
      </c>
      <c r="K12" s="258"/>
      <c r="L12" s="303">
        <v>3.99</v>
      </c>
      <c r="M12" s="245"/>
    </row>
    <row r="13" spans="1:13" ht="12.75">
      <c r="A13" s="245"/>
      <c r="B13" s="302"/>
      <c r="C13" s="257" t="s">
        <v>412</v>
      </c>
      <c r="D13" s="246" t="s">
        <v>413</v>
      </c>
      <c r="E13" s="258"/>
      <c r="F13" s="303">
        <v>16.99</v>
      </c>
      <c r="G13" s="245"/>
      <c r="H13" s="302" t="s">
        <v>261</v>
      </c>
      <c r="I13" s="257" t="s">
        <v>475</v>
      </c>
      <c r="J13" s="246" t="s">
        <v>476</v>
      </c>
      <c r="K13" s="258"/>
      <c r="L13" s="303">
        <v>2.99</v>
      </c>
      <c r="M13" s="245"/>
    </row>
    <row r="14" spans="1:13" ht="12.75">
      <c r="A14" s="245"/>
      <c r="B14" s="302"/>
      <c r="C14" s="257" t="s">
        <v>414</v>
      </c>
      <c r="D14" s="246" t="s">
        <v>415</v>
      </c>
      <c r="E14" s="258"/>
      <c r="F14" s="303">
        <v>2.99</v>
      </c>
      <c r="G14" s="245"/>
      <c r="H14" s="302" t="s">
        <v>261</v>
      </c>
      <c r="I14" s="257" t="s">
        <v>477</v>
      </c>
      <c r="J14" s="246" t="s">
        <v>478</v>
      </c>
      <c r="K14" s="258"/>
      <c r="L14" s="303">
        <v>7.99</v>
      </c>
      <c r="M14" s="245"/>
    </row>
    <row r="15" spans="1:13" ht="12.75">
      <c r="A15" s="245"/>
      <c r="B15" s="302" t="s">
        <v>261</v>
      </c>
      <c r="C15" s="257" t="s">
        <v>417</v>
      </c>
      <c r="D15" s="246" t="s">
        <v>418</v>
      </c>
      <c r="E15" s="258"/>
      <c r="F15" s="303">
        <v>1.99</v>
      </c>
      <c r="G15" s="245"/>
      <c r="H15" s="302"/>
      <c r="I15" s="257" t="s">
        <v>479</v>
      </c>
      <c r="J15" s="246" t="s">
        <v>480</v>
      </c>
      <c r="K15" s="258"/>
      <c r="L15" s="303">
        <v>7.99</v>
      </c>
      <c r="M15" s="245"/>
    </row>
    <row r="16" spans="1:13" ht="12.75">
      <c r="A16" s="245"/>
      <c r="B16" s="302"/>
      <c r="C16" s="257" t="s">
        <v>420</v>
      </c>
      <c r="D16" s="246" t="s">
        <v>421</v>
      </c>
      <c r="E16" s="258"/>
      <c r="F16" s="303">
        <v>2.99</v>
      </c>
      <c r="G16" s="245"/>
      <c r="H16" s="302" t="s">
        <v>261</v>
      </c>
      <c r="I16" s="257" t="s">
        <v>481</v>
      </c>
      <c r="J16" s="246" t="s">
        <v>482</v>
      </c>
      <c r="K16" s="258"/>
      <c r="L16" s="303">
        <v>2.99</v>
      </c>
      <c r="M16" s="245"/>
    </row>
    <row r="17" spans="1:13" ht="12.75">
      <c r="A17" s="245"/>
      <c r="B17" s="302"/>
      <c r="C17" s="257" t="s">
        <v>422</v>
      </c>
      <c r="D17" s="246" t="s">
        <v>423</v>
      </c>
      <c r="E17" s="258"/>
      <c r="F17" s="303">
        <v>2.99</v>
      </c>
      <c r="G17" s="245"/>
      <c r="H17" s="302" t="s">
        <v>261</v>
      </c>
      <c r="I17" s="257" t="s">
        <v>483</v>
      </c>
      <c r="J17" s="246" t="s">
        <v>484</v>
      </c>
      <c r="K17" s="258"/>
      <c r="L17" s="303">
        <v>4.99</v>
      </c>
      <c r="M17" s="245"/>
    </row>
    <row r="18" spans="1:13" ht="12.75">
      <c r="A18" s="245"/>
      <c r="B18" s="302"/>
      <c r="C18" s="257" t="s">
        <v>424</v>
      </c>
      <c r="D18" s="246" t="s">
        <v>425</v>
      </c>
      <c r="E18" s="258"/>
      <c r="F18" s="303">
        <v>2.99</v>
      </c>
      <c r="G18" s="245"/>
      <c r="H18" s="302" t="s">
        <v>261</v>
      </c>
      <c r="I18" s="257" t="s">
        <v>485</v>
      </c>
      <c r="J18" s="246" t="s">
        <v>486</v>
      </c>
      <c r="K18" s="258"/>
      <c r="L18" s="303">
        <v>2.99</v>
      </c>
      <c r="M18" s="245"/>
    </row>
    <row r="19" spans="1:13" ht="12.75">
      <c r="A19" s="245"/>
      <c r="B19" s="302" t="s">
        <v>261</v>
      </c>
      <c r="C19" s="257" t="s">
        <v>426</v>
      </c>
      <c r="D19" s="246" t="s">
        <v>427</v>
      </c>
      <c r="E19" s="258"/>
      <c r="F19" s="303">
        <v>3.99</v>
      </c>
      <c r="G19" s="245"/>
      <c r="H19" s="302" t="s">
        <v>261</v>
      </c>
      <c r="I19" s="257" t="s">
        <v>487</v>
      </c>
      <c r="J19" s="246" t="s">
        <v>488</v>
      </c>
      <c r="K19" s="258"/>
      <c r="L19" s="303">
        <v>2.99</v>
      </c>
      <c r="M19" s="245"/>
    </row>
    <row r="20" spans="1:13" ht="12.75">
      <c r="A20" s="245"/>
      <c r="B20" s="302" t="s">
        <v>261</v>
      </c>
      <c r="C20" s="257" t="s">
        <v>428</v>
      </c>
      <c r="D20" s="246" t="s">
        <v>429</v>
      </c>
      <c r="E20" s="258"/>
      <c r="F20" s="303">
        <v>1.99</v>
      </c>
      <c r="G20" s="245"/>
      <c r="H20" s="302"/>
      <c r="I20" s="257" t="s">
        <v>489</v>
      </c>
      <c r="J20" s="246" t="s">
        <v>490</v>
      </c>
      <c r="K20" s="258"/>
      <c r="L20" s="303">
        <v>4.99</v>
      </c>
      <c r="M20" s="245"/>
    </row>
    <row r="21" spans="1:13" ht="12.75">
      <c r="A21" s="245"/>
      <c r="B21" s="302" t="s">
        <v>261</v>
      </c>
      <c r="C21" s="257" t="s">
        <v>430</v>
      </c>
      <c r="D21" s="246" t="s">
        <v>431</v>
      </c>
      <c r="E21" s="258"/>
      <c r="F21" s="303">
        <v>2.99</v>
      </c>
      <c r="G21" s="245"/>
      <c r="H21" s="302" t="s">
        <v>261</v>
      </c>
      <c r="I21" s="257" t="s">
        <v>491</v>
      </c>
      <c r="J21" s="246" t="s">
        <v>492</v>
      </c>
      <c r="K21" s="258"/>
      <c r="L21" s="303">
        <v>4.99</v>
      </c>
      <c r="M21" s="245"/>
    </row>
    <row r="22" spans="1:13" ht="12.75">
      <c r="A22" s="245"/>
      <c r="B22" s="302"/>
      <c r="C22" s="257" t="s">
        <v>432</v>
      </c>
      <c r="D22" s="246" t="s">
        <v>431</v>
      </c>
      <c r="E22" s="258"/>
      <c r="F22" s="303">
        <v>7.99</v>
      </c>
      <c r="G22" s="245"/>
      <c r="H22" s="302" t="s">
        <v>261</v>
      </c>
      <c r="I22" s="257" t="s">
        <v>493</v>
      </c>
      <c r="J22" s="246" t="s">
        <v>494</v>
      </c>
      <c r="K22" s="258"/>
      <c r="L22" s="303">
        <v>2.99</v>
      </c>
      <c r="M22" s="245"/>
    </row>
    <row r="23" spans="1:13" ht="12.75">
      <c r="A23" s="245"/>
      <c r="B23" s="302"/>
      <c r="C23" s="257" t="s">
        <v>433</v>
      </c>
      <c r="D23" s="246" t="s">
        <v>434</v>
      </c>
      <c r="E23" s="258"/>
      <c r="F23" s="303">
        <v>3.99</v>
      </c>
      <c r="G23" s="245"/>
      <c r="H23" s="302"/>
      <c r="I23" s="257" t="s">
        <v>495</v>
      </c>
      <c r="J23" s="246" t="s">
        <v>496</v>
      </c>
      <c r="K23" s="258"/>
      <c r="L23" s="303">
        <v>3.99</v>
      </c>
      <c r="M23" s="245"/>
    </row>
    <row r="24" spans="1:13" ht="12.75">
      <c r="A24" s="245"/>
      <c r="B24" s="302"/>
      <c r="C24" s="257" t="s">
        <v>435</v>
      </c>
      <c r="D24" s="246" t="s">
        <v>434</v>
      </c>
      <c r="E24" s="258"/>
      <c r="F24" s="303">
        <v>7.99</v>
      </c>
      <c r="G24" s="245"/>
      <c r="H24" s="302"/>
      <c r="I24" s="257" t="s">
        <v>497</v>
      </c>
      <c r="J24" s="246" t="s">
        <v>498</v>
      </c>
      <c r="K24" s="258"/>
      <c r="L24" s="303">
        <v>3.99</v>
      </c>
      <c r="M24" s="245"/>
    </row>
    <row r="25" spans="1:13" ht="12.75">
      <c r="A25" s="245"/>
      <c r="B25" s="302" t="s">
        <v>261</v>
      </c>
      <c r="C25" s="257" t="s">
        <v>436</v>
      </c>
      <c r="D25" s="246" t="s">
        <v>437</v>
      </c>
      <c r="E25" s="258"/>
      <c r="F25" s="303">
        <v>2.99</v>
      </c>
      <c r="G25" s="245"/>
      <c r="H25" s="302"/>
      <c r="I25" s="257" t="s">
        <v>499</v>
      </c>
      <c r="J25" s="246" t="s">
        <v>500</v>
      </c>
      <c r="K25" s="258"/>
      <c r="L25" s="303">
        <v>3.99</v>
      </c>
      <c r="M25" s="245"/>
    </row>
    <row r="26" spans="1:13" ht="12.75">
      <c r="A26" s="245"/>
      <c r="B26" s="302" t="s">
        <v>261</v>
      </c>
      <c r="C26" s="257" t="s">
        <v>438</v>
      </c>
      <c r="D26" s="246" t="s">
        <v>439</v>
      </c>
      <c r="E26" s="258"/>
      <c r="F26" s="303">
        <v>2.99</v>
      </c>
      <c r="G26" s="245"/>
      <c r="H26" s="302"/>
      <c r="I26" s="257" t="s">
        <v>501</v>
      </c>
      <c r="J26" s="246" t="s">
        <v>502</v>
      </c>
      <c r="K26" s="258"/>
      <c r="L26" s="303">
        <v>7.99</v>
      </c>
      <c r="M26" s="245"/>
    </row>
    <row r="27" spans="1:13" ht="12.75">
      <c r="A27" s="245"/>
      <c r="B27" s="302" t="s">
        <v>261</v>
      </c>
      <c r="C27" s="257" t="s">
        <v>440</v>
      </c>
      <c r="D27" s="246" t="s">
        <v>441</v>
      </c>
      <c r="E27" s="258"/>
      <c r="F27" s="303">
        <v>2.99</v>
      </c>
      <c r="G27" s="245"/>
      <c r="H27" s="302" t="s">
        <v>261</v>
      </c>
      <c r="I27" s="257" t="s">
        <v>503</v>
      </c>
      <c r="J27" s="246" t="s">
        <v>504</v>
      </c>
      <c r="K27" s="258"/>
      <c r="L27" s="303">
        <v>2.99</v>
      </c>
      <c r="M27" s="245"/>
    </row>
    <row r="28" spans="1:13" ht="12.75">
      <c r="A28" s="245"/>
      <c r="B28" s="302" t="s">
        <v>261</v>
      </c>
      <c r="C28" s="257" t="s">
        <v>442</v>
      </c>
      <c r="D28" s="246" t="s">
        <v>443</v>
      </c>
      <c r="E28" s="258"/>
      <c r="F28" s="303">
        <v>2.99</v>
      </c>
      <c r="G28" s="245"/>
      <c r="H28" s="302"/>
      <c r="I28" s="257" t="s">
        <v>505</v>
      </c>
      <c r="J28" s="246" t="s">
        <v>506</v>
      </c>
      <c r="K28" s="258"/>
      <c r="L28" s="303">
        <v>3.99</v>
      </c>
      <c r="M28" s="245"/>
    </row>
    <row r="29" spans="1:13" ht="12.75">
      <c r="A29" s="245"/>
      <c r="B29" s="302" t="s">
        <v>261</v>
      </c>
      <c r="C29" s="257" t="s">
        <v>444</v>
      </c>
      <c r="D29" s="246" t="s">
        <v>445</v>
      </c>
      <c r="E29" s="258"/>
      <c r="F29" s="303">
        <v>3.99</v>
      </c>
      <c r="G29" s="245"/>
      <c r="H29" s="302"/>
      <c r="I29" s="257" t="s">
        <v>507</v>
      </c>
      <c r="J29" s="246" t="s">
        <v>508</v>
      </c>
      <c r="K29" s="258"/>
      <c r="L29" s="303">
        <v>3.99</v>
      </c>
      <c r="M29" s="245"/>
    </row>
    <row r="30" spans="1:13" ht="12.75">
      <c r="A30" s="245"/>
      <c r="B30" s="302"/>
      <c r="C30" s="257" t="s">
        <v>446</v>
      </c>
      <c r="D30" s="246" t="s">
        <v>447</v>
      </c>
      <c r="E30" s="258"/>
      <c r="F30" s="303">
        <v>3.99</v>
      </c>
      <c r="G30" s="245"/>
      <c r="H30" s="302"/>
      <c r="I30" s="257" t="s">
        <v>509</v>
      </c>
      <c r="J30" s="246" t="s">
        <v>510</v>
      </c>
      <c r="K30" s="258"/>
      <c r="L30" s="303">
        <v>3.99</v>
      </c>
      <c r="M30" s="245"/>
    </row>
    <row r="31" spans="1:13" ht="12.75">
      <c r="A31" s="245"/>
      <c r="B31" s="302"/>
      <c r="C31" s="257" t="s">
        <v>448</v>
      </c>
      <c r="D31" s="246" t="s">
        <v>449</v>
      </c>
      <c r="E31" s="258"/>
      <c r="F31" s="303">
        <v>3.99</v>
      </c>
      <c r="G31" s="245"/>
      <c r="H31" s="302"/>
      <c r="I31" s="257" t="s">
        <v>511</v>
      </c>
      <c r="J31" s="246" t="s">
        <v>512</v>
      </c>
      <c r="K31" s="258"/>
      <c r="L31" s="303">
        <v>7.99</v>
      </c>
      <c r="M31" s="245"/>
    </row>
    <row r="32" spans="1:13" ht="12.75">
      <c r="A32" s="245"/>
      <c r="B32" s="302"/>
      <c r="C32" s="257" t="s">
        <v>450</v>
      </c>
      <c r="D32" s="246" t="s">
        <v>451</v>
      </c>
      <c r="E32" s="258"/>
      <c r="F32" s="303"/>
      <c r="G32" s="245"/>
      <c r="H32" s="302" t="s">
        <v>261</v>
      </c>
      <c r="I32" s="257" t="s">
        <v>513</v>
      </c>
      <c r="J32" s="246" t="s">
        <v>514</v>
      </c>
      <c r="K32" s="258"/>
      <c r="L32" s="303">
        <v>2.99</v>
      </c>
      <c r="M32" s="245"/>
    </row>
    <row r="33" spans="1:13" ht="12.75">
      <c r="A33" s="245"/>
      <c r="B33" s="302" t="s">
        <v>261</v>
      </c>
      <c r="C33" s="257" t="s">
        <v>452</v>
      </c>
      <c r="D33" s="246" t="s">
        <v>453</v>
      </c>
      <c r="E33" s="258"/>
      <c r="F33" s="303">
        <v>7.99</v>
      </c>
      <c r="G33" s="245"/>
      <c r="H33" s="302"/>
      <c r="I33" s="257" t="s">
        <v>515</v>
      </c>
      <c r="J33" s="246" t="s">
        <v>516</v>
      </c>
      <c r="K33" s="258"/>
      <c r="L33" s="303">
        <v>3.99</v>
      </c>
      <c r="M33" s="245"/>
    </row>
    <row r="34" spans="1:13" ht="12.75">
      <c r="A34" s="245"/>
      <c r="B34" s="302"/>
      <c r="C34" s="257" t="s">
        <v>454</v>
      </c>
      <c r="D34" s="246" t="s">
        <v>455</v>
      </c>
      <c r="E34" s="258"/>
      <c r="F34" s="303">
        <v>7.99</v>
      </c>
      <c r="G34" s="245"/>
      <c r="H34" s="302"/>
      <c r="I34" s="257" t="s">
        <v>517</v>
      </c>
      <c r="J34" s="246" t="s">
        <v>518</v>
      </c>
      <c r="K34" s="258"/>
      <c r="L34" s="303">
        <v>3.99</v>
      </c>
      <c r="M34" s="245"/>
    </row>
    <row r="35" spans="1:13" ht="12.75">
      <c r="A35" s="245"/>
      <c r="B35" s="302"/>
      <c r="C35" s="257"/>
      <c r="D35" s="246"/>
      <c r="E35" s="258"/>
      <c r="F35" s="303"/>
      <c r="G35" s="245"/>
      <c r="H35" s="302"/>
      <c r="I35" s="257" t="s">
        <v>519</v>
      </c>
      <c r="J35" s="246" t="s">
        <v>520</v>
      </c>
      <c r="K35" s="258"/>
      <c r="L35" s="303">
        <v>3.99</v>
      </c>
      <c r="M35" s="245"/>
    </row>
    <row r="36" spans="1:13" ht="12.75">
      <c r="A36" s="245"/>
      <c r="B36" s="304"/>
      <c r="C36" s="305"/>
      <c r="D36" s="306"/>
      <c r="E36" s="307"/>
      <c r="F36" s="308"/>
      <c r="G36" s="245"/>
      <c r="H36" s="304"/>
      <c r="I36" s="305"/>
      <c r="J36" s="306"/>
      <c r="K36" s="307"/>
      <c r="L36" s="308"/>
      <c r="M36" s="245"/>
    </row>
    <row r="37" spans="2:13" ht="12.75">
      <c r="B37" s="246"/>
      <c r="C37" s="247"/>
      <c r="D37" s="248"/>
      <c r="E37" s="246"/>
      <c r="F37" s="246"/>
      <c r="G37" s="245"/>
      <c r="H37" s="245"/>
      <c r="I37" s="249"/>
      <c r="J37" s="245"/>
      <c r="K37" s="245"/>
      <c r="L37" s="245"/>
      <c r="M37" s="245"/>
    </row>
    <row r="38" spans="1:13" ht="12.75">
      <c r="A38" s="245"/>
      <c r="B38" s="297"/>
      <c r="C38" s="298"/>
      <c r="D38" s="299"/>
      <c r="E38" s="300"/>
      <c r="F38" s="301"/>
      <c r="G38" s="265"/>
      <c r="H38" s="297"/>
      <c r="I38" s="298"/>
      <c r="J38" s="299"/>
      <c r="K38" s="300"/>
      <c r="L38" s="301"/>
      <c r="M38" s="245"/>
    </row>
    <row r="39" spans="1:13" ht="12.75">
      <c r="A39" s="245"/>
      <c r="B39" s="302"/>
      <c r="C39" s="257" t="s">
        <v>521</v>
      </c>
      <c r="D39" s="266" t="s">
        <v>522</v>
      </c>
      <c r="E39" s="258"/>
      <c r="F39" s="303">
        <v>3.99</v>
      </c>
      <c r="G39" s="265"/>
      <c r="H39" s="302"/>
      <c r="I39" s="257" t="s">
        <v>521</v>
      </c>
      <c r="J39" s="266" t="s">
        <v>1104</v>
      </c>
      <c r="K39" s="258"/>
      <c r="L39" s="303">
        <v>3.99</v>
      </c>
      <c r="M39" s="245"/>
    </row>
    <row r="40" spans="1:13" ht="12.75">
      <c r="A40" s="245"/>
      <c r="B40" s="302" t="s">
        <v>261</v>
      </c>
      <c r="C40" s="257" t="s">
        <v>523</v>
      </c>
      <c r="D40" s="246" t="s">
        <v>524</v>
      </c>
      <c r="E40" s="258"/>
      <c r="F40" s="303">
        <v>3.99</v>
      </c>
      <c r="G40" s="265"/>
      <c r="H40" s="302"/>
      <c r="I40" s="257" t="s">
        <v>1105</v>
      </c>
      <c r="J40" s="266" t="s">
        <v>1104</v>
      </c>
      <c r="K40" s="258"/>
      <c r="L40" s="303">
        <v>3.99</v>
      </c>
      <c r="M40" s="245"/>
    </row>
    <row r="41" spans="1:13" ht="12.75">
      <c r="A41" s="245"/>
      <c r="B41" s="302" t="s">
        <v>261</v>
      </c>
      <c r="C41" s="257" t="s">
        <v>526</v>
      </c>
      <c r="D41" s="246" t="s">
        <v>527</v>
      </c>
      <c r="E41" s="258"/>
      <c r="F41" s="303">
        <v>3.99</v>
      </c>
      <c r="G41" s="265"/>
      <c r="H41" s="302"/>
      <c r="I41" s="257" t="s">
        <v>1106</v>
      </c>
      <c r="J41" s="266" t="s">
        <v>1104</v>
      </c>
      <c r="K41" s="258"/>
      <c r="L41" s="303">
        <v>3.99</v>
      </c>
      <c r="M41" s="245"/>
    </row>
    <row r="42" spans="1:13" ht="12.75">
      <c r="A42" s="245"/>
      <c r="B42" s="304"/>
      <c r="C42" s="305"/>
      <c r="D42" s="306"/>
      <c r="E42" s="307"/>
      <c r="F42" s="308"/>
      <c r="G42" s="265"/>
      <c r="H42" s="304"/>
      <c r="I42" s="305"/>
      <c r="J42" s="306"/>
      <c r="K42" s="307"/>
      <c r="L42" s="308"/>
      <c r="M42" s="245"/>
    </row>
    <row r="43" spans="1:13" ht="12.75">
      <c r="A43" s="245"/>
      <c r="B43" s="246"/>
      <c r="C43" s="247"/>
      <c r="D43" s="248"/>
      <c r="E43" s="246"/>
      <c r="F43" s="246"/>
      <c r="G43" s="245"/>
      <c r="H43" s="245"/>
      <c r="I43" s="249"/>
      <c r="J43" s="245"/>
      <c r="K43" s="245"/>
      <c r="L43" s="245"/>
      <c r="M43" s="245"/>
    </row>
    <row r="44" spans="1:13" ht="12.75">
      <c r="A44" s="245"/>
      <c r="B44" s="309"/>
      <c r="C44" s="310"/>
      <c r="D44" s="311"/>
      <c r="E44" s="312"/>
      <c r="F44" s="313"/>
      <c r="G44" s="272"/>
      <c r="H44" s="314"/>
      <c r="I44" s="315"/>
      <c r="J44" s="316"/>
      <c r="K44" s="317"/>
      <c r="L44" s="318"/>
      <c r="M44" s="245"/>
    </row>
    <row r="45" spans="1:13" ht="12.75">
      <c r="A45" s="245"/>
      <c r="B45" s="319"/>
      <c r="C45" s="278" t="s">
        <v>529</v>
      </c>
      <c r="D45" s="279" t="s">
        <v>530</v>
      </c>
      <c r="E45" s="280"/>
      <c r="F45" s="320">
        <v>2.99</v>
      </c>
      <c r="G45" s="245"/>
      <c r="H45" s="302"/>
      <c r="I45" s="278" t="s">
        <v>547</v>
      </c>
      <c r="J45" s="279" t="s">
        <v>548</v>
      </c>
      <c r="K45" s="280"/>
      <c r="L45" s="320">
        <v>19.99</v>
      </c>
      <c r="M45" s="245"/>
    </row>
    <row r="46" spans="1:13" ht="12.75">
      <c r="A46" s="245"/>
      <c r="B46" s="319"/>
      <c r="C46" s="278" t="s">
        <v>531</v>
      </c>
      <c r="D46" s="279" t="s">
        <v>1107</v>
      </c>
      <c r="E46" s="280"/>
      <c r="F46" s="320">
        <v>5.99</v>
      </c>
      <c r="G46" s="245"/>
      <c r="H46" s="302"/>
      <c r="I46" s="278" t="s">
        <v>249</v>
      </c>
      <c r="J46" s="279" t="s">
        <v>1108</v>
      </c>
      <c r="K46" s="280"/>
      <c r="L46" s="320">
        <v>3.99</v>
      </c>
      <c r="M46" s="245"/>
    </row>
    <row r="47" spans="1:13" ht="12.75">
      <c r="A47" s="245"/>
      <c r="B47" s="319"/>
      <c r="C47" s="278" t="s">
        <v>533</v>
      </c>
      <c r="D47" s="279" t="s">
        <v>534</v>
      </c>
      <c r="E47" s="280"/>
      <c r="F47" s="320">
        <v>7.99</v>
      </c>
      <c r="G47" s="245"/>
      <c r="H47" s="302" t="s">
        <v>237</v>
      </c>
      <c r="I47" s="257" t="s">
        <v>244</v>
      </c>
      <c r="J47" s="248" t="s">
        <v>245</v>
      </c>
      <c r="K47" s="282"/>
      <c r="L47" s="303">
        <v>8.99</v>
      </c>
      <c r="M47" s="245"/>
    </row>
    <row r="48" spans="1:13" ht="12.75">
      <c r="A48" s="245"/>
      <c r="B48" s="302" t="s">
        <v>237</v>
      </c>
      <c r="C48" s="257" t="s">
        <v>535</v>
      </c>
      <c r="D48" s="248" t="s">
        <v>1109</v>
      </c>
      <c r="E48" s="282"/>
      <c r="F48" s="303">
        <v>4.99</v>
      </c>
      <c r="G48" s="245"/>
      <c r="H48" s="302"/>
      <c r="I48" s="278" t="s">
        <v>550</v>
      </c>
      <c r="J48" s="279" t="s">
        <v>551</v>
      </c>
      <c r="K48" s="280"/>
      <c r="L48" s="320">
        <v>3.99</v>
      </c>
      <c r="M48" s="245"/>
    </row>
    <row r="49" spans="1:13" ht="12.75">
      <c r="A49" s="245"/>
      <c r="B49" s="302" t="s">
        <v>237</v>
      </c>
      <c r="C49" s="257" t="s">
        <v>537</v>
      </c>
      <c r="D49" s="248" t="s">
        <v>1110</v>
      </c>
      <c r="E49" s="282"/>
      <c r="F49" s="303">
        <v>4.99</v>
      </c>
      <c r="G49" s="245"/>
      <c r="H49" s="302" t="s">
        <v>237</v>
      </c>
      <c r="I49" s="257" t="s">
        <v>251</v>
      </c>
      <c r="J49" s="248" t="s">
        <v>1111</v>
      </c>
      <c r="K49" s="282"/>
      <c r="L49" s="303">
        <v>5.99</v>
      </c>
      <c r="M49" s="245"/>
    </row>
    <row r="50" spans="1:13" ht="12.75">
      <c r="A50" s="245"/>
      <c r="B50" s="302"/>
      <c r="C50" s="278" t="s">
        <v>539</v>
      </c>
      <c r="D50" s="279" t="s">
        <v>540</v>
      </c>
      <c r="E50" s="280"/>
      <c r="F50" s="320">
        <v>2.99</v>
      </c>
      <c r="G50" s="245"/>
      <c r="H50" s="302" t="s">
        <v>237</v>
      </c>
      <c r="I50" s="257" t="s">
        <v>253</v>
      </c>
      <c r="J50" s="248" t="s">
        <v>1112</v>
      </c>
      <c r="K50" s="282"/>
      <c r="L50" s="303">
        <v>5.99</v>
      </c>
      <c r="M50" s="245"/>
    </row>
    <row r="51" spans="1:13" ht="12.75">
      <c r="A51" s="245"/>
      <c r="B51" s="302"/>
      <c r="C51" s="278" t="s">
        <v>541</v>
      </c>
      <c r="D51" s="279" t="s">
        <v>542</v>
      </c>
      <c r="E51" s="280"/>
      <c r="F51" s="320"/>
      <c r="G51" s="245"/>
      <c r="H51" s="302"/>
      <c r="I51" s="257" t="s">
        <v>552</v>
      </c>
      <c r="J51" s="248" t="s">
        <v>1113</v>
      </c>
      <c r="K51" s="282"/>
      <c r="L51" s="303">
        <v>5.99</v>
      </c>
      <c r="M51" s="245"/>
    </row>
    <row r="52" spans="1:13" ht="12.75">
      <c r="A52" s="245"/>
      <c r="B52" s="302" t="s">
        <v>237</v>
      </c>
      <c r="C52" s="257" t="s">
        <v>543</v>
      </c>
      <c r="D52" s="248" t="s">
        <v>544</v>
      </c>
      <c r="E52" s="282"/>
      <c r="F52" s="303">
        <v>5.99</v>
      </c>
      <c r="G52" s="245"/>
      <c r="H52" s="302" t="s">
        <v>237</v>
      </c>
      <c r="I52" s="257" t="s">
        <v>247</v>
      </c>
      <c r="J52" s="248" t="s">
        <v>1114</v>
      </c>
      <c r="K52" s="282"/>
      <c r="L52" s="303">
        <v>3.99</v>
      </c>
      <c r="M52" s="245"/>
    </row>
    <row r="53" spans="1:13" ht="12.75">
      <c r="A53" s="245"/>
      <c r="B53" s="302" t="s">
        <v>237</v>
      </c>
      <c r="C53" s="257" t="s">
        <v>545</v>
      </c>
      <c r="D53" s="248" t="s">
        <v>1115</v>
      </c>
      <c r="E53" s="282"/>
      <c r="F53" s="303">
        <v>4.99</v>
      </c>
      <c r="G53" s="245"/>
      <c r="H53" s="319"/>
      <c r="I53" s="278" t="s">
        <v>344</v>
      </c>
      <c r="J53" s="279" t="s">
        <v>1116</v>
      </c>
      <c r="K53" s="280"/>
      <c r="L53" s="320">
        <v>3.99</v>
      </c>
      <c r="M53" s="245"/>
    </row>
    <row r="54" spans="1:13" ht="12.75">
      <c r="A54" s="245"/>
      <c r="B54" s="321"/>
      <c r="C54" s="305"/>
      <c r="D54" s="322"/>
      <c r="E54" s="323"/>
      <c r="F54" s="324"/>
      <c r="G54" s="272"/>
      <c r="H54" s="325"/>
      <c r="I54" s="326"/>
      <c r="J54" s="327"/>
      <c r="K54" s="328"/>
      <c r="L54" s="329"/>
      <c r="M54" s="245"/>
    </row>
    <row r="55" spans="1:13" ht="12.75">
      <c r="A55" s="245"/>
      <c r="B55" s="266"/>
      <c r="C55" s="257"/>
      <c r="D55" s="291"/>
      <c r="E55" s="266"/>
      <c r="F55" s="266"/>
      <c r="G55" s="272"/>
      <c r="H55" s="272"/>
      <c r="I55" s="292"/>
      <c r="J55" s="272"/>
      <c r="K55" s="272"/>
      <c r="L55" s="272"/>
      <c r="M55" s="245"/>
    </row>
    <row r="56" spans="1:13" ht="12.75">
      <c r="A56" s="245"/>
      <c r="B56" s="266"/>
      <c r="C56" s="257"/>
      <c r="D56" s="291"/>
      <c r="E56" s="266"/>
      <c r="F56" s="266"/>
      <c r="G56" s="272"/>
      <c r="H56" s="272"/>
      <c r="I56" s="292"/>
      <c r="J56" s="272"/>
      <c r="K56" s="272"/>
      <c r="L56" s="272"/>
      <c r="M56" s="245"/>
    </row>
    <row r="57" spans="1:13" ht="12.75">
      <c r="A57" s="245"/>
      <c r="B57" s="246"/>
      <c r="C57" s="250" t="s">
        <v>1117</v>
      </c>
      <c r="D57" s="248"/>
      <c r="E57" s="246"/>
      <c r="F57" s="246"/>
      <c r="G57" s="245"/>
      <c r="H57" s="245"/>
      <c r="I57" s="249"/>
      <c r="J57" s="245"/>
      <c r="K57" s="245"/>
      <c r="L57" s="245"/>
      <c r="M57" s="245"/>
    </row>
    <row r="58" spans="1:13" ht="12.75">
      <c r="A58" s="245"/>
      <c r="B58" s="297"/>
      <c r="C58" s="310"/>
      <c r="D58" s="311"/>
      <c r="E58" s="330"/>
      <c r="F58" s="313"/>
      <c r="G58" s="245"/>
      <c r="H58" s="297"/>
      <c r="I58" s="310"/>
      <c r="J58" s="311"/>
      <c r="K58" s="330"/>
      <c r="L58" s="313"/>
      <c r="M58" s="245"/>
    </row>
    <row r="59" spans="1:13" ht="12.75">
      <c r="A59" s="245"/>
      <c r="B59" s="302" t="s">
        <v>261</v>
      </c>
      <c r="C59" s="257" t="s">
        <v>442</v>
      </c>
      <c r="D59" s="246" t="s">
        <v>443</v>
      </c>
      <c r="E59" s="258"/>
      <c r="F59" s="303">
        <v>2.99</v>
      </c>
      <c r="G59" s="245"/>
      <c r="H59" s="302"/>
      <c r="I59" s="257" t="s">
        <v>424</v>
      </c>
      <c r="J59" s="246" t="s">
        <v>425</v>
      </c>
      <c r="K59" s="258"/>
      <c r="L59" s="303">
        <v>2.99</v>
      </c>
      <c r="M59" s="245"/>
    </row>
    <row r="60" spans="1:13" ht="12.75">
      <c r="A60" s="245"/>
      <c r="B60" s="302" t="s">
        <v>261</v>
      </c>
      <c r="C60" s="257" t="s">
        <v>457</v>
      </c>
      <c r="D60" s="246" t="s">
        <v>458</v>
      </c>
      <c r="E60" s="258"/>
      <c r="F60" s="303">
        <v>2.99</v>
      </c>
      <c r="G60" s="245"/>
      <c r="H60" s="302"/>
      <c r="I60" s="257" t="s">
        <v>420</v>
      </c>
      <c r="J60" s="246" t="s">
        <v>421</v>
      </c>
      <c r="K60" s="258"/>
      <c r="L60" s="303">
        <v>2.99</v>
      </c>
      <c r="M60" s="245"/>
    </row>
    <row r="61" spans="1:13" ht="12.75">
      <c r="A61" s="245"/>
      <c r="B61" s="302" t="s">
        <v>261</v>
      </c>
      <c r="C61" s="257" t="s">
        <v>469</v>
      </c>
      <c r="D61" s="246" t="s">
        <v>470</v>
      </c>
      <c r="E61" s="258"/>
      <c r="F61" s="303">
        <v>2.99</v>
      </c>
      <c r="G61" s="245"/>
      <c r="H61" s="302"/>
      <c r="I61" s="257" t="s">
        <v>422</v>
      </c>
      <c r="J61" s="246" t="s">
        <v>423</v>
      </c>
      <c r="K61" s="258"/>
      <c r="L61" s="303">
        <v>2.99</v>
      </c>
      <c r="M61" s="245"/>
    </row>
    <row r="62" spans="1:13" ht="12.75">
      <c r="A62" s="245"/>
      <c r="B62" s="302" t="s">
        <v>261</v>
      </c>
      <c r="C62" s="257" t="s">
        <v>481</v>
      </c>
      <c r="D62" s="246" t="s">
        <v>482</v>
      </c>
      <c r="E62" s="258"/>
      <c r="F62" s="303">
        <v>2.99</v>
      </c>
      <c r="G62" s="245"/>
      <c r="H62" s="302"/>
      <c r="I62" s="257" t="s">
        <v>433</v>
      </c>
      <c r="J62" s="246" t="s">
        <v>434</v>
      </c>
      <c r="K62" s="258"/>
      <c r="L62" s="303">
        <v>3.99</v>
      </c>
      <c r="M62" s="245"/>
    </row>
    <row r="63" spans="1:13" ht="12.75">
      <c r="A63" s="245"/>
      <c r="B63" s="302" t="s">
        <v>261</v>
      </c>
      <c r="C63" s="257" t="s">
        <v>444</v>
      </c>
      <c r="D63" s="246" t="s">
        <v>445</v>
      </c>
      <c r="E63" s="258"/>
      <c r="F63" s="303">
        <v>3.99</v>
      </c>
      <c r="G63" s="245"/>
      <c r="H63" s="302" t="s">
        <v>237</v>
      </c>
      <c r="I63" s="257" t="s">
        <v>238</v>
      </c>
      <c r="J63" s="246" t="s">
        <v>239</v>
      </c>
      <c r="K63" s="258"/>
      <c r="L63" s="303">
        <v>1.99</v>
      </c>
      <c r="M63" s="245"/>
    </row>
    <row r="64" spans="1:13" ht="12.75">
      <c r="A64" s="245"/>
      <c r="B64" s="302" t="s">
        <v>261</v>
      </c>
      <c r="C64" s="257" t="s">
        <v>459</v>
      </c>
      <c r="D64" s="246" t="s">
        <v>460</v>
      </c>
      <c r="E64" s="258"/>
      <c r="F64" s="303">
        <v>2.99</v>
      </c>
      <c r="G64" s="245"/>
      <c r="H64" s="302" t="s">
        <v>237</v>
      </c>
      <c r="I64" s="257" t="s">
        <v>240</v>
      </c>
      <c r="J64" s="246" t="s">
        <v>241</v>
      </c>
      <c r="K64" s="258"/>
      <c r="L64" s="303">
        <v>1.99</v>
      </c>
      <c r="M64" s="245"/>
    </row>
    <row r="65" spans="1:13" ht="12.75">
      <c r="A65" s="245"/>
      <c r="B65" s="302" t="s">
        <v>261</v>
      </c>
      <c r="C65" s="257" t="s">
        <v>471</v>
      </c>
      <c r="D65" s="246" t="s">
        <v>472</v>
      </c>
      <c r="E65" s="258"/>
      <c r="F65" s="303">
        <v>2.99</v>
      </c>
      <c r="G65" s="245"/>
      <c r="H65" s="302" t="s">
        <v>237</v>
      </c>
      <c r="I65" s="257" t="s">
        <v>242</v>
      </c>
      <c r="J65" s="246" t="s">
        <v>239</v>
      </c>
      <c r="K65" s="258"/>
      <c r="L65" s="303">
        <v>1.99</v>
      </c>
      <c r="M65" s="245"/>
    </row>
    <row r="66" spans="1:13" ht="12.75">
      <c r="A66" s="245"/>
      <c r="B66" s="302" t="s">
        <v>261</v>
      </c>
      <c r="C66" s="257" t="s">
        <v>483</v>
      </c>
      <c r="D66" s="246" t="s">
        <v>484</v>
      </c>
      <c r="E66" s="258"/>
      <c r="F66" s="303">
        <v>4.99</v>
      </c>
      <c r="G66" s="245"/>
      <c r="H66" s="302"/>
      <c r="I66" s="257" t="s">
        <v>400</v>
      </c>
      <c r="J66" s="246" t="s">
        <v>401</v>
      </c>
      <c r="K66" s="258"/>
      <c r="L66" s="303">
        <v>1.99</v>
      </c>
      <c r="M66" s="245"/>
    </row>
    <row r="67" spans="1:13" ht="12.75">
      <c r="A67" s="245"/>
      <c r="B67" s="302"/>
      <c r="C67" s="257" t="s">
        <v>446</v>
      </c>
      <c r="D67" s="246" t="s">
        <v>447</v>
      </c>
      <c r="E67" s="258"/>
      <c r="F67" s="303">
        <v>3.99</v>
      </c>
      <c r="G67" s="245"/>
      <c r="H67" s="302" t="s">
        <v>261</v>
      </c>
      <c r="I67" s="257" t="s">
        <v>513</v>
      </c>
      <c r="J67" s="246" t="s">
        <v>514</v>
      </c>
      <c r="K67" s="258"/>
      <c r="L67" s="303">
        <v>2.99</v>
      </c>
      <c r="M67" s="245"/>
    </row>
    <row r="68" spans="1:13" ht="12.75">
      <c r="A68" s="245"/>
      <c r="B68" s="302"/>
      <c r="C68" s="257" t="s">
        <v>461</v>
      </c>
      <c r="D68" s="246" t="s">
        <v>462</v>
      </c>
      <c r="E68" s="258"/>
      <c r="F68" s="303">
        <v>2.99</v>
      </c>
      <c r="G68" s="245"/>
      <c r="H68" s="302" t="s">
        <v>261</v>
      </c>
      <c r="I68" s="257" t="s">
        <v>503</v>
      </c>
      <c r="J68" s="246" t="s">
        <v>504</v>
      </c>
      <c r="K68" s="258"/>
      <c r="L68" s="303">
        <v>2.99</v>
      </c>
      <c r="M68" s="245"/>
    </row>
    <row r="69" spans="1:13" ht="12.75">
      <c r="A69" s="245"/>
      <c r="B69" s="302"/>
      <c r="C69" s="257" t="s">
        <v>473</v>
      </c>
      <c r="D69" s="246" t="s">
        <v>474</v>
      </c>
      <c r="E69" s="258"/>
      <c r="F69" s="303">
        <v>3.99</v>
      </c>
      <c r="G69" s="245"/>
      <c r="H69" s="302" t="s">
        <v>261</v>
      </c>
      <c r="I69" s="257" t="s">
        <v>493</v>
      </c>
      <c r="J69" s="246" t="s">
        <v>494</v>
      </c>
      <c r="K69" s="258"/>
      <c r="L69" s="303">
        <v>2.99</v>
      </c>
      <c r="M69" s="245"/>
    </row>
    <row r="70" spans="1:13" ht="12.75">
      <c r="A70" s="245"/>
      <c r="B70" s="302" t="s">
        <v>261</v>
      </c>
      <c r="C70" s="257" t="s">
        <v>485</v>
      </c>
      <c r="D70" s="246" t="s">
        <v>486</v>
      </c>
      <c r="E70" s="258"/>
      <c r="F70" s="303">
        <v>2.99</v>
      </c>
      <c r="G70" s="245"/>
      <c r="H70" s="302"/>
      <c r="I70" s="257" t="s">
        <v>495</v>
      </c>
      <c r="J70" s="246" t="s">
        <v>496</v>
      </c>
      <c r="K70" s="258"/>
      <c r="L70" s="303">
        <v>3.99</v>
      </c>
      <c r="M70" s="245"/>
    </row>
    <row r="71" spans="1:13" ht="12.75">
      <c r="A71" s="245"/>
      <c r="B71" s="302"/>
      <c r="C71" s="257" t="s">
        <v>448</v>
      </c>
      <c r="D71" s="246" t="s">
        <v>449</v>
      </c>
      <c r="E71" s="258"/>
      <c r="F71" s="303">
        <v>3.99</v>
      </c>
      <c r="G71" s="245"/>
      <c r="H71" s="302"/>
      <c r="I71" s="257" t="s">
        <v>497</v>
      </c>
      <c r="J71" s="246" t="s">
        <v>498</v>
      </c>
      <c r="K71" s="258"/>
      <c r="L71" s="303">
        <v>3.99</v>
      </c>
      <c r="M71" s="245"/>
    </row>
    <row r="72" spans="1:13" ht="12.75">
      <c r="A72" s="245"/>
      <c r="B72" s="302"/>
      <c r="C72" s="257" t="s">
        <v>463</v>
      </c>
      <c r="D72" s="246" t="s">
        <v>464</v>
      </c>
      <c r="E72" s="258"/>
      <c r="F72" s="303">
        <v>2.99</v>
      </c>
      <c r="G72" s="245"/>
      <c r="H72" s="302"/>
      <c r="I72" s="257" t="s">
        <v>499</v>
      </c>
      <c r="J72" s="246" t="s">
        <v>500</v>
      </c>
      <c r="K72" s="258"/>
      <c r="L72" s="303">
        <v>3.99</v>
      </c>
      <c r="M72" s="245"/>
    </row>
    <row r="73" spans="1:13" ht="12.75">
      <c r="A73" s="245"/>
      <c r="B73" s="302" t="s">
        <v>261</v>
      </c>
      <c r="C73" s="257" t="s">
        <v>475</v>
      </c>
      <c r="D73" s="246" t="s">
        <v>476</v>
      </c>
      <c r="E73" s="258"/>
      <c r="F73" s="303">
        <v>2.99</v>
      </c>
      <c r="G73" s="245"/>
      <c r="H73" s="302"/>
      <c r="I73" s="257" t="s">
        <v>505</v>
      </c>
      <c r="J73" s="246" t="s">
        <v>506</v>
      </c>
      <c r="K73" s="258"/>
      <c r="L73" s="303">
        <v>3.99</v>
      </c>
      <c r="M73" s="245"/>
    </row>
    <row r="74" spans="1:13" ht="12.75">
      <c r="A74" s="245"/>
      <c r="B74" s="302" t="s">
        <v>261</v>
      </c>
      <c r="C74" s="257" t="s">
        <v>487</v>
      </c>
      <c r="D74" s="246" t="s">
        <v>488</v>
      </c>
      <c r="E74" s="258"/>
      <c r="F74" s="303">
        <v>2.99</v>
      </c>
      <c r="G74" s="245"/>
      <c r="H74" s="302"/>
      <c r="I74" s="257" t="s">
        <v>507</v>
      </c>
      <c r="J74" s="246" t="s">
        <v>508</v>
      </c>
      <c r="K74" s="258"/>
      <c r="L74" s="303">
        <v>3.99</v>
      </c>
      <c r="M74" s="245"/>
    </row>
    <row r="75" spans="1:13" ht="12.75">
      <c r="A75" s="245"/>
      <c r="B75" s="302" t="s">
        <v>261</v>
      </c>
      <c r="C75" s="257" t="s">
        <v>438</v>
      </c>
      <c r="D75" s="246" t="s">
        <v>439</v>
      </c>
      <c r="E75" s="258"/>
      <c r="F75" s="303">
        <v>2.99</v>
      </c>
      <c r="G75" s="245"/>
      <c r="H75" s="302"/>
      <c r="I75" s="257" t="s">
        <v>509</v>
      </c>
      <c r="J75" s="246" t="s">
        <v>510</v>
      </c>
      <c r="K75" s="258"/>
      <c r="L75" s="303">
        <v>3.99</v>
      </c>
      <c r="M75" s="245"/>
    </row>
    <row r="76" spans="1:13" ht="12.75">
      <c r="A76" s="245"/>
      <c r="B76" s="302"/>
      <c r="C76" s="257" t="s">
        <v>404</v>
      </c>
      <c r="D76" s="246" t="s">
        <v>405</v>
      </c>
      <c r="E76" s="258"/>
      <c r="F76" s="303">
        <v>9.99</v>
      </c>
      <c r="G76" s="245"/>
      <c r="H76" s="302"/>
      <c r="I76" s="257" t="s">
        <v>515</v>
      </c>
      <c r="J76" s="246" t="s">
        <v>516</v>
      </c>
      <c r="K76" s="258"/>
      <c r="L76" s="303">
        <v>3.99</v>
      </c>
      <c r="M76" s="245"/>
    </row>
    <row r="77" spans="1:13" ht="12.75">
      <c r="A77" s="245"/>
      <c r="B77" s="302"/>
      <c r="C77" s="257" t="s">
        <v>410</v>
      </c>
      <c r="D77" s="246" t="s">
        <v>411</v>
      </c>
      <c r="E77" s="258"/>
      <c r="F77" s="303">
        <v>2.99</v>
      </c>
      <c r="G77" s="245"/>
      <c r="H77" s="302"/>
      <c r="I77" s="257" t="s">
        <v>517</v>
      </c>
      <c r="J77" s="246" t="s">
        <v>518</v>
      </c>
      <c r="K77" s="258"/>
      <c r="L77" s="303">
        <v>3.99</v>
      </c>
      <c r="M77" s="245"/>
    </row>
    <row r="78" spans="1:13" ht="12.75">
      <c r="A78" s="245"/>
      <c r="B78" s="302"/>
      <c r="C78" s="257" t="s">
        <v>412</v>
      </c>
      <c r="D78" s="246" t="s">
        <v>413</v>
      </c>
      <c r="E78" s="258"/>
      <c r="F78" s="303">
        <v>16.99</v>
      </c>
      <c r="G78" s="245"/>
      <c r="H78" s="302"/>
      <c r="I78" s="257" t="s">
        <v>519</v>
      </c>
      <c r="J78" s="246" t="s">
        <v>520</v>
      </c>
      <c r="K78" s="258"/>
      <c r="L78" s="303">
        <v>3.99</v>
      </c>
      <c r="M78" s="245"/>
    </row>
    <row r="79" spans="1:13" ht="12.75">
      <c r="A79" s="245"/>
      <c r="B79" s="302"/>
      <c r="C79" s="257" t="s">
        <v>402</v>
      </c>
      <c r="D79" s="246" t="s">
        <v>403</v>
      </c>
      <c r="E79" s="258"/>
      <c r="F79" s="303">
        <v>2.99</v>
      </c>
      <c r="G79" s="245"/>
      <c r="H79" s="302" t="s">
        <v>261</v>
      </c>
      <c r="I79" s="257" t="s">
        <v>426</v>
      </c>
      <c r="J79" s="246" t="s">
        <v>427</v>
      </c>
      <c r="K79" s="258"/>
      <c r="L79" s="303">
        <v>3.99</v>
      </c>
      <c r="M79" s="245"/>
    </row>
    <row r="80" spans="1:13" ht="12.75">
      <c r="A80" s="245"/>
      <c r="B80" s="302"/>
      <c r="C80" s="257" t="s">
        <v>406</v>
      </c>
      <c r="D80" s="246" t="s">
        <v>407</v>
      </c>
      <c r="E80" s="258"/>
      <c r="F80" s="303">
        <v>2.99</v>
      </c>
      <c r="G80" s="245"/>
      <c r="H80" s="302"/>
      <c r="I80" s="257" t="s">
        <v>432</v>
      </c>
      <c r="J80" s="246" t="s">
        <v>431</v>
      </c>
      <c r="K80" s="258"/>
      <c r="L80" s="303">
        <v>7.99</v>
      </c>
      <c r="M80" s="245"/>
    </row>
    <row r="81" spans="1:13" ht="12.75">
      <c r="A81" s="245"/>
      <c r="B81" s="302"/>
      <c r="C81" s="257" t="s">
        <v>414</v>
      </c>
      <c r="D81" s="246" t="s">
        <v>415</v>
      </c>
      <c r="E81" s="258"/>
      <c r="F81" s="303">
        <v>2.99</v>
      </c>
      <c r="G81" s="245"/>
      <c r="H81" s="302"/>
      <c r="I81" s="257" t="s">
        <v>435</v>
      </c>
      <c r="J81" s="246" t="s">
        <v>434</v>
      </c>
      <c r="K81" s="258"/>
      <c r="L81" s="303">
        <v>7.99</v>
      </c>
      <c r="M81" s="245"/>
    </row>
    <row r="82" spans="1:13" ht="12.75">
      <c r="A82" s="245"/>
      <c r="B82" s="302" t="s">
        <v>261</v>
      </c>
      <c r="C82" s="257" t="s">
        <v>428</v>
      </c>
      <c r="D82" s="246" t="s">
        <v>429</v>
      </c>
      <c r="E82" s="258"/>
      <c r="F82" s="303">
        <v>1.99</v>
      </c>
      <c r="G82" s="245"/>
      <c r="H82" s="302" t="s">
        <v>261</v>
      </c>
      <c r="I82" s="257" t="s">
        <v>452</v>
      </c>
      <c r="J82" s="246" t="s">
        <v>453</v>
      </c>
      <c r="K82" s="258"/>
      <c r="L82" s="303">
        <v>7.99</v>
      </c>
      <c r="M82" s="245"/>
    </row>
    <row r="83" spans="1:13" ht="12.75">
      <c r="A83" s="245"/>
      <c r="B83" s="302" t="s">
        <v>261</v>
      </c>
      <c r="C83" s="257" t="s">
        <v>408</v>
      </c>
      <c r="D83" s="246" t="s">
        <v>409</v>
      </c>
      <c r="E83" s="258"/>
      <c r="F83" s="303">
        <v>2.99</v>
      </c>
      <c r="G83" s="245"/>
      <c r="H83" s="302"/>
      <c r="I83" s="257" t="s">
        <v>454</v>
      </c>
      <c r="J83" s="246" t="s">
        <v>455</v>
      </c>
      <c r="K83" s="258"/>
      <c r="L83" s="303">
        <v>7.99</v>
      </c>
      <c r="M83" s="245"/>
    </row>
    <row r="84" spans="1:13" ht="12.75">
      <c r="A84" s="245"/>
      <c r="B84" s="302" t="s">
        <v>261</v>
      </c>
      <c r="C84" s="257" t="s">
        <v>417</v>
      </c>
      <c r="D84" s="246" t="s">
        <v>418</v>
      </c>
      <c r="E84" s="258"/>
      <c r="F84" s="303">
        <v>1.99</v>
      </c>
      <c r="G84" s="245"/>
      <c r="H84" s="302" t="s">
        <v>261</v>
      </c>
      <c r="I84" s="257" t="s">
        <v>465</v>
      </c>
      <c r="J84" s="246" t="s">
        <v>466</v>
      </c>
      <c r="K84" s="258"/>
      <c r="L84" s="303">
        <v>7.99</v>
      </c>
      <c r="M84" s="245"/>
    </row>
    <row r="85" spans="1:13" ht="12.75">
      <c r="A85" s="245"/>
      <c r="B85" s="302"/>
      <c r="C85" s="257" t="s">
        <v>489</v>
      </c>
      <c r="D85" s="246" t="s">
        <v>490</v>
      </c>
      <c r="E85" s="258"/>
      <c r="F85" s="303">
        <v>4.99</v>
      </c>
      <c r="G85" s="245"/>
      <c r="H85" s="302"/>
      <c r="I85" s="257" t="s">
        <v>467</v>
      </c>
      <c r="J85" s="246" t="s">
        <v>468</v>
      </c>
      <c r="K85" s="258"/>
      <c r="L85" s="303"/>
      <c r="M85" s="245"/>
    </row>
    <row r="86" spans="1:13" ht="12.75">
      <c r="A86" s="245"/>
      <c r="B86" s="302" t="s">
        <v>261</v>
      </c>
      <c r="C86" s="257" t="s">
        <v>430</v>
      </c>
      <c r="D86" s="246" t="s">
        <v>431</v>
      </c>
      <c r="E86" s="258"/>
      <c r="F86" s="303">
        <v>2.99</v>
      </c>
      <c r="G86" s="245"/>
      <c r="H86" s="302" t="s">
        <v>261</v>
      </c>
      <c r="I86" s="257" t="s">
        <v>477</v>
      </c>
      <c r="J86" s="246" t="s">
        <v>478</v>
      </c>
      <c r="K86" s="258"/>
      <c r="L86" s="303">
        <v>7.99</v>
      </c>
      <c r="M86" s="245"/>
    </row>
    <row r="87" spans="1:13" ht="12.75">
      <c r="A87" s="245"/>
      <c r="B87" s="302" t="s">
        <v>261</v>
      </c>
      <c r="C87" s="257" t="s">
        <v>440</v>
      </c>
      <c r="D87" s="246" t="s">
        <v>441</v>
      </c>
      <c r="E87" s="258"/>
      <c r="F87" s="303">
        <v>2.99</v>
      </c>
      <c r="G87" s="245"/>
      <c r="H87" s="302"/>
      <c r="I87" s="257" t="s">
        <v>479</v>
      </c>
      <c r="J87" s="246" t="s">
        <v>480</v>
      </c>
      <c r="K87" s="258"/>
      <c r="L87" s="303">
        <v>7.99</v>
      </c>
      <c r="M87" s="245"/>
    </row>
    <row r="88" spans="1:13" ht="12.75">
      <c r="A88" s="245"/>
      <c r="B88" s="302"/>
      <c r="C88" s="257" t="s">
        <v>450</v>
      </c>
      <c r="D88" s="246" t="s">
        <v>451</v>
      </c>
      <c r="E88" s="258"/>
      <c r="F88" s="303"/>
      <c r="G88" s="245"/>
      <c r="H88" s="302" t="s">
        <v>261</v>
      </c>
      <c r="I88" s="257" t="s">
        <v>491</v>
      </c>
      <c r="J88" s="246" t="s">
        <v>492</v>
      </c>
      <c r="K88" s="258"/>
      <c r="L88" s="303">
        <v>4.99</v>
      </c>
      <c r="M88" s="245"/>
    </row>
    <row r="89" spans="1:13" ht="12.75">
      <c r="A89" s="245"/>
      <c r="B89" s="302" t="s">
        <v>261</v>
      </c>
      <c r="C89" s="257" t="s">
        <v>436</v>
      </c>
      <c r="D89" s="246" t="s">
        <v>437</v>
      </c>
      <c r="E89" s="258"/>
      <c r="F89" s="303">
        <v>2.99</v>
      </c>
      <c r="G89" s="245"/>
      <c r="H89" s="302"/>
      <c r="I89" s="257" t="s">
        <v>501</v>
      </c>
      <c r="J89" s="246" t="s">
        <v>502</v>
      </c>
      <c r="K89" s="258"/>
      <c r="L89" s="303">
        <v>7.99</v>
      </c>
      <c r="M89" s="245"/>
    </row>
    <row r="90" spans="1:13" ht="12.75">
      <c r="A90" s="245"/>
      <c r="B90" s="302"/>
      <c r="C90" s="278"/>
      <c r="D90" s="279"/>
      <c r="E90" s="281"/>
      <c r="F90" s="320"/>
      <c r="G90" s="245"/>
      <c r="H90" s="302"/>
      <c r="I90" s="257" t="s">
        <v>511</v>
      </c>
      <c r="J90" s="246" t="s">
        <v>512</v>
      </c>
      <c r="K90" s="258"/>
      <c r="L90" s="303">
        <v>7.99</v>
      </c>
      <c r="M90" s="245"/>
    </row>
    <row r="91" spans="1:13" ht="12.75">
      <c r="A91" s="245"/>
      <c r="B91" s="304"/>
      <c r="C91" s="331"/>
      <c r="D91" s="332"/>
      <c r="E91" s="333"/>
      <c r="F91" s="334"/>
      <c r="G91" s="245"/>
      <c r="H91" s="304"/>
      <c r="I91" s="305"/>
      <c r="J91" s="306"/>
      <c r="K91" s="307"/>
      <c r="L91" s="308"/>
      <c r="M91" s="245"/>
    </row>
    <row r="92" spans="1:13" ht="12.75">
      <c r="A92" s="245"/>
      <c r="B92" s="246"/>
      <c r="C92" s="247"/>
      <c r="D92" s="248"/>
      <c r="E92" s="246"/>
      <c r="F92" s="246"/>
      <c r="G92" s="245"/>
      <c r="H92" s="245"/>
      <c r="I92" s="249"/>
      <c r="J92" s="245"/>
      <c r="K92" s="245"/>
      <c r="L92" s="245"/>
      <c r="M92" s="245"/>
    </row>
    <row r="93" spans="1:13" ht="12.75">
      <c r="A93" s="245"/>
      <c r="B93" s="297"/>
      <c r="C93" s="310"/>
      <c r="D93" s="311"/>
      <c r="E93" s="312"/>
      <c r="F93" s="313"/>
      <c r="G93" s="245"/>
      <c r="H93" s="297"/>
      <c r="I93" s="310"/>
      <c r="J93" s="311"/>
      <c r="K93" s="312"/>
      <c r="L93" s="313"/>
      <c r="M93" s="245"/>
    </row>
    <row r="94" spans="1:13" ht="12.75">
      <c r="A94" s="245"/>
      <c r="B94" s="302"/>
      <c r="C94" s="278" t="s">
        <v>550</v>
      </c>
      <c r="D94" s="279" t="s">
        <v>551</v>
      </c>
      <c r="E94" s="280"/>
      <c r="F94" s="320">
        <v>3.99</v>
      </c>
      <c r="G94" s="245"/>
      <c r="H94" s="319"/>
      <c r="I94" s="278" t="s">
        <v>533</v>
      </c>
      <c r="J94" s="279" t="s">
        <v>534</v>
      </c>
      <c r="K94" s="280"/>
      <c r="L94" s="320">
        <v>7.99</v>
      </c>
      <c r="M94" s="245"/>
    </row>
    <row r="95" spans="1:13" ht="12.75">
      <c r="A95" s="245"/>
      <c r="B95" s="302" t="s">
        <v>237</v>
      </c>
      <c r="C95" s="257" t="s">
        <v>244</v>
      </c>
      <c r="D95" s="248" t="s">
        <v>245</v>
      </c>
      <c r="E95" s="282"/>
      <c r="F95" s="303">
        <v>8.99</v>
      </c>
      <c r="G95" s="245"/>
      <c r="H95" s="302" t="s">
        <v>237</v>
      </c>
      <c r="I95" s="257" t="s">
        <v>545</v>
      </c>
      <c r="J95" s="248" t="s">
        <v>1115</v>
      </c>
      <c r="K95" s="282"/>
      <c r="L95" s="303">
        <v>4.99</v>
      </c>
      <c r="M95" s="245"/>
    </row>
    <row r="96" spans="1:13" ht="12.75">
      <c r="A96" s="245"/>
      <c r="B96" s="319"/>
      <c r="C96" s="278" t="s">
        <v>344</v>
      </c>
      <c r="D96" s="279" t="s">
        <v>1116</v>
      </c>
      <c r="E96" s="280"/>
      <c r="F96" s="320">
        <v>3.99</v>
      </c>
      <c r="G96" s="245"/>
      <c r="H96" s="302" t="s">
        <v>237</v>
      </c>
      <c r="I96" s="257" t="s">
        <v>537</v>
      </c>
      <c r="J96" s="248" t="s">
        <v>1110</v>
      </c>
      <c r="K96" s="282"/>
      <c r="L96" s="303">
        <v>4.99</v>
      </c>
      <c r="M96" s="245"/>
    </row>
    <row r="97" spans="1:13" ht="12.75">
      <c r="A97" s="245"/>
      <c r="B97" s="302" t="s">
        <v>237</v>
      </c>
      <c r="C97" s="257" t="s">
        <v>247</v>
      </c>
      <c r="D97" s="248" t="s">
        <v>1114</v>
      </c>
      <c r="E97" s="282"/>
      <c r="F97" s="303">
        <v>3.99</v>
      </c>
      <c r="G97" s="245"/>
      <c r="H97" s="302" t="s">
        <v>237</v>
      </c>
      <c r="I97" s="257" t="s">
        <v>535</v>
      </c>
      <c r="J97" s="248" t="s">
        <v>1109</v>
      </c>
      <c r="K97" s="282"/>
      <c r="L97" s="303">
        <v>4.99</v>
      </c>
      <c r="M97" s="245"/>
    </row>
    <row r="98" spans="1:13" ht="12.75">
      <c r="A98" s="245"/>
      <c r="B98" s="302"/>
      <c r="C98" s="278" t="s">
        <v>249</v>
      </c>
      <c r="D98" s="279" t="s">
        <v>1108</v>
      </c>
      <c r="E98" s="280"/>
      <c r="F98" s="320">
        <v>3.99</v>
      </c>
      <c r="G98" s="245"/>
      <c r="H98" s="319"/>
      <c r="I98" s="278" t="s">
        <v>531</v>
      </c>
      <c r="J98" s="279" t="s">
        <v>1107</v>
      </c>
      <c r="K98" s="280"/>
      <c r="L98" s="320">
        <v>5.99</v>
      </c>
      <c r="M98" s="245"/>
    </row>
    <row r="99" spans="1:13" ht="12.75">
      <c r="A99" s="245"/>
      <c r="B99" s="302"/>
      <c r="C99" s="278" t="s">
        <v>539</v>
      </c>
      <c r="D99" s="279" t="s">
        <v>540</v>
      </c>
      <c r="E99" s="280"/>
      <c r="F99" s="320">
        <v>2.99</v>
      </c>
      <c r="G99" s="245"/>
      <c r="H99" s="302"/>
      <c r="I99" s="257" t="s">
        <v>552</v>
      </c>
      <c r="J99" s="248" t="s">
        <v>1113</v>
      </c>
      <c r="K99" s="282"/>
      <c r="L99" s="303">
        <v>5.99</v>
      </c>
      <c r="M99" s="245"/>
    </row>
    <row r="100" spans="1:13" ht="12.75">
      <c r="A100" s="245"/>
      <c r="B100" s="302" t="s">
        <v>237</v>
      </c>
      <c r="C100" s="257" t="s">
        <v>543</v>
      </c>
      <c r="D100" s="248" t="s">
        <v>544</v>
      </c>
      <c r="E100" s="282"/>
      <c r="F100" s="303">
        <v>5.99</v>
      </c>
      <c r="G100" s="245"/>
      <c r="H100" s="302"/>
      <c r="I100" s="278" t="s">
        <v>541</v>
      </c>
      <c r="J100" s="279" t="s">
        <v>542</v>
      </c>
      <c r="K100" s="280"/>
      <c r="L100" s="320"/>
      <c r="M100" s="245"/>
    </row>
    <row r="101" spans="1:13" ht="12.75">
      <c r="A101" s="245"/>
      <c r="B101" s="302" t="s">
        <v>237</v>
      </c>
      <c r="C101" s="257" t="s">
        <v>251</v>
      </c>
      <c r="D101" s="248" t="s">
        <v>1111</v>
      </c>
      <c r="E101" s="282"/>
      <c r="F101" s="303">
        <v>5.99</v>
      </c>
      <c r="G101" s="245"/>
      <c r="H101" s="319"/>
      <c r="I101" s="278" t="s">
        <v>529</v>
      </c>
      <c r="J101" s="279" t="s">
        <v>530</v>
      </c>
      <c r="K101" s="280"/>
      <c r="L101" s="320">
        <v>2.99</v>
      </c>
      <c r="M101" s="245"/>
    </row>
    <row r="102" spans="1:13" ht="12.75">
      <c r="A102" s="245"/>
      <c r="B102" s="302" t="s">
        <v>237</v>
      </c>
      <c r="C102" s="257" t="s">
        <v>253</v>
      </c>
      <c r="D102" s="248" t="s">
        <v>1112</v>
      </c>
      <c r="E102" s="282"/>
      <c r="F102" s="303">
        <v>5.99</v>
      </c>
      <c r="G102" s="245"/>
      <c r="H102" s="302"/>
      <c r="I102" s="278" t="s">
        <v>547</v>
      </c>
      <c r="J102" s="279" t="s">
        <v>548</v>
      </c>
      <c r="K102" s="280"/>
      <c r="L102" s="320">
        <v>19.99</v>
      </c>
      <c r="M102" s="245"/>
    </row>
    <row r="103" spans="1:13" ht="12.75">
      <c r="A103" s="245"/>
      <c r="B103" s="304"/>
      <c r="C103" s="331"/>
      <c r="D103" s="332"/>
      <c r="E103" s="335"/>
      <c r="F103" s="334"/>
      <c r="G103" s="245"/>
      <c r="H103" s="304"/>
      <c r="I103" s="331"/>
      <c r="J103" s="332"/>
      <c r="K103" s="335"/>
      <c r="L103" s="334"/>
      <c r="M103" s="245"/>
    </row>
  </sheetData>
  <sheetProtection selectLockedCells="1" selectUnlockedCells="1"/>
  <printOptions/>
  <pageMargins left="0.49236111111111114" right="0.39375" top="0.6590277777777778" bottom="0.6590277777777778" header="0.39375" footer="0.393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2010-03-30T13:03:27Z</cp:lastPrinted>
  <dcterms:modified xsi:type="dcterms:W3CDTF">2019-02-03T10:41:00Z</dcterms:modified>
  <cp:category/>
  <cp:version/>
  <cp:contentType/>
  <cp:contentStatus/>
  <cp:revision>13</cp:revision>
</cp:coreProperties>
</file>